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9720" activeTab="2"/>
  </bookViews>
  <sheets>
    <sheet name="example1" sheetId="1" r:id="rId1"/>
    <sheet name="example2" sheetId="2" r:id="rId2"/>
    <sheet name="examp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Martina Majorova</author>
  </authors>
  <commentList>
    <comment ref="A4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 is the number of rows</t>
        </r>
      </text>
    </comment>
    <comment ref="A4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 is the number of columns</t>
        </r>
      </text>
    </comment>
    <comment ref="H4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average of rows</t>
        </r>
      </text>
    </comment>
    <comment ref="I5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average of column</t>
        </r>
      </text>
    </comment>
  </commentList>
</comments>
</file>

<file path=xl/comments2.xml><?xml version="1.0" encoding="utf-8"?>
<comments xmlns="http://schemas.openxmlformats.org/spreadsheetml/2006/main">
  <authors>
    <author>Martina Majorova</author>
  </authors>
  <commentList>
    <comment ref="A4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rows - type of fertilizer (see the table of data)</t>
        </r>
      </text>
    </comment>
    <comment ref="A44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columns - watering systems (see the table of data)</t>
        </r>
      </text>
    </comment>
  </commentList>
</comments>
</file>

<file path=xl/comments3.xml><?xml version="1.0" encoding="utf-8"?>
<comments xmlns="http://schemas.openxmlformats.org/spreadsheetml/2006/main">
  <authors>
    <author>Martina Majorova</author>
  </authors>
  <commentList>
    <comment ref="E4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test statistic for chi square test of independence</t>
        </r>
      </text>
    </comment>
    <comment ref="B4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critical value of chi square test of independence (alpha;No. of row-1;No. of columns-1)</t>
        </r>
      </text>
    </comment>
    <comment ref="A6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of rows</t>
        </r>
      </text>
    </comment>
    <comment ref="A6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of columns</t>
        </r>
      </text>
    </comment>
  </commentList>
</comments>
</file>

<file path=xl/sharedStrings.xml><?xml version="1.0" encoding="utf-8"?>
<sst xmlns="http://schemas.openxmlformats.org/spreadsheetml/2006/main" count="206" uniqueCount="141">
  <si>
    <t>Example 1</t>
  </si>
  <si>
    <t>Machine</t>
  </si>
  <si>
    <t>M1</t>
  </si>
  <si>
    <t>M2</t>
  </si>
  <si>
    <t>M3</t>
  </si>
  <si>
    <t>M4</t>
  </si>
  <si>
    <t>No. of hours between breakdowns</t>
  </si>
  <si>
    <t xml:space="preserve">To test for any significant difference in the number of hours between breakdowns for four machines, </t>
  </si>
  <si>
    <t>the following data were obtained:</t>
  </si>
  <si>
    <t>At the 0.05 level of significance, is there any difference in the population mean among the four machines?</t>
  </si>
  <si>
    <t>H0: there is no difference in the population mean among the four machines</t>
  </si>
  <si>
    <t>i.e. the type of machine does not influence the number of hours between breakdowns</t>
  </si>
  <si>
    <t>µ1=µ2=µ3=µ4</t>
  </si>
  <si>
    <t>Ha,H1: there is a difference in the population mean among the four machines</t>
  </si>
  <si>
    <t>i.e. the type of machine influences the number of hours between breakdowns</t>
  </si>
  <si>
    <t>µi≠µ</t>
  </si>
  <si>
    <t>qualitative factor</t>
  </si>
  <si>
    <t>type of machine</t>
  </si>
  <si>
    <t>quantitative statistical attribute</t>
  </si>
  <si>
    <t>4 groups-M1, M2, M3, M4</t>
  </si>
  <si>
    <t>m</t>
  </si>
  <si>
    <t>n</t>
  </si>
  <si>
    <t>yi.</t>
  </si>
  <si>
    <t>y..</t>
  </si>
  <si>
    <t>(yi.-y..)^2</t>
  </si>
  <si>
    <t>S1</t>
  </si>
  <si>
    <t>(yij-y..)^2</t>
  </si>
  <si>
    <t>Sc</t>
  </si>
  <si>
    <t>Sr</t>
  </si>
  <si>
    <t>DF</t>
  </si>
  <si>
    <t>s1^2</t>
  </si>
  <si>
    <t>sr^2</t>
  </si>
  <si>
    <t>F</t>
  </si>
  <si>
    <t>FINV</t>
  </si>
  <si>
    <t>F&gt;FINV</t>
  </si>
  <si>
    <t>there is a difference in the population mean among the four machines</t>
  </si>
  <si>
    <t>Anova: Single Factor</t>
  </si>
  <si>
    <t>SUMMARY</t>
  </si>
  <si>
    <t>Groups</t>
  </si>
  <si>
    <t>Count</t>
  </si>
  <si>
    <t>Sum</t>
  </si>
  <si>
    <t>Average</t>
  </si>
  <si>
    <t>Variance</t>
  </si>
  <si>
    <t>Row 1</t>
  </si>
  <si>
    <t>Row 2</t>
  </si>
  <si>
    <t>Row 3</t>
  </si>
  <si>
    <t>Row 4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</si>
  <si>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</si>
  <si>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</si>
  <si>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</si>
  <si>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</si>
  <si>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</si>
  <si>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</si>
  <si>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</si>
  <si>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</si>
  <si>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</si>
  <si>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</si>
  <si>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results are the same as we got when calculating the procedure manually</t>
  </si>
  <si>
    <t>Example 2</t>
  </si>
  <si>
    <t>Analysis of variance (test about the difference between means of more than 2 populations - independent samples)</t>
  </si>
  <si>
    <t>F&gt;F crit</t>
  </si>
  <si>
    <t>Example 3</t>
  </si>
  <si>
    <t>were detected significant differences in the number of hours between breakdowns</t>
  </si>
  <si>
    <t xml:space="preserve">pairwise multiple comparison tests could follow to see between which pairs of machines </t>
  </si>
  <si>
    <t>MS Excel cannot calculate these pairwise multiple comparison tests, you're advised</t>
  </si>
  <si>
    <t>to use another professional statistical software packages, f.e. SAS, Statistica etc.</t>
  </si>
  <si>
    <t>Test at the 0.05 level of significance to see if there are significant differences in the mean corn yields per acre</t>
  </si>
  <si>
    <t>due to different types of fertilizers and watering systems. Use the following data:</t>
  </si>
  <si>
    <t>I.</t>
  </si>
  <si>
    <t>II.</t>
  </si>
  <si>
    <t>III.</t>
  </si>
  <si>
    <t>A</t>
  </si>
  <si>
    <t>B</t>
  </si>
  <si>
    <t>C</t>
  </si>
  <si>
    <t>D</t>
  </si>
  <si>
    <t>E</t>
  </si>
  <si>
    <t xml:space="preserve">Type of </t>
  </si>
  <si>
    <t>fertilizer</t>
  </si>
  <si>
    <t>watering system</t>
  </si>
  <si>
    <t>one-way ANOVA</t>
  </si>
  <si>
    <t>two-way ANOVA</t>
  </si>
  <si>
    <t>H0: there are no significant differences in the mean corn yields per acre due to different types of fertilizers</t>
  </si>
  <si>
    <t>and watering systems, i.e. fertilizers and watering systems do not influence the mean corn yields per acre</t>
  </si>
  <si>
    <t>H1, Ha: there are significant differences in the mean corn yields per acre due to different types of fertilizers</t>
  </si>
  <si>
    <t>qualitative factors</t>
  </si>
  <si>
    <t>type of fertilizer</t>
  </si>
  <si>
    <t>5 groups-A, B, C, D and E</t>
  </si>
  <si>
    <t>3 groups-I., II. and III.</t>
  </si>
  <si>
    <t>mean corn yields per acre</t>
  </si>
  <si>
    <t>Anova: Two-Factor Without Replication</t>
  </si>
  <si>
    <t>Row 5</t>
  </si>
  <si>
    <t>Column 1</t>
  </si>
  <si>
    <t>Column 2</t>
  </si>
  <si>
    <t>Column 3</t>
  </si>
  <si>
    <t>Rows</t>
  </si>
  <si>
    <t>Columns</t>
  </si>
  <si>
    <t>Error</t>
  </si>
  <si>
    <t>F&lt;F crit</t>
  </si>
  <si>
    <t>we accept the null hypothesis</t>
  </si>
  <si>
    <t>type of fertilizer:</t>
  </si>
  <si>
    <t>type of fertilizer does not influence the mean corn yields per acre</t>
  </si>
  <si>
    <t>p-value&gt;alpha (0,05)</t>
  </si>
  <si>
    <t>watering systems:</t>
  </si>
  <si>
    <t>watering systems influence the mean corn yields per acre</t>
  </si>
  <si>
    <t>p-value&lt;alpha (0,05)</t>
  </si>
  <si>
    <t xml:space="preserve">A market study on the beer preference was conducted: </t>
  </si>
  <si>
    <t>Gender</t>
  </si>
  <si>
    <t>Beer preference</t>
  </si>
  <si>
    <t>light</t>
  </si>
  <si>
    <t>regular</t>
  </si>
  <si>
    <t>dark</t>
  </si>
  <si>
    <t>male</t>
  </si>
  <si>
    <t>female</t>
  </si>
  <si>
    <t xml:space="preserve">Use a 0.05 level of significance and test for independence between gender and </t>
  </si>
  <si>
    <t>beer preference. What is your conclusion?</t>
  </si>
  <si>
    <r>
      <t>χ</t>
    </r>
    <r>
      <rPr>
        <b/>
        <sz val="10"/>
        <rFont val="Arial"/>
        <family val="0"/>
      </rPr>
      <t>2 test of independence</t>
    </r>
  </si>
  <si>
    <t>H0: there is no dependence (relationship) between gender and beer preference</t>
  </si>
  <si>
    <t>H1, Ha: there is a dependence (relationship) between gender and beer preference</t>
  </si>
  <si>
    <t>Empirical frequencies</t>
  </si>
  <si>
    <t>Theoretical frequencies</t>
  </si>
  <si>
    <r>
      <t>χ</t>
    </r>
    <r>
      <rPr>
        <sz val="10"/>
        <rFont val="Arial"/>
        <family val="0"/>
      </rPr>
      <t>2</t>
    </r>
  </si>
  <si>
    <t>CHIINV</t>
  </si>
  <si>
    <t>CHIINV&lt;CHIsquare</t>
  </si>
  <si>
    <t>there is a dependence (relationship) between gender and beer preference</t>
  </si>
  <si>
    <t>Since there is a relationship between gender and beer preference, we might want to know</t>
  </si>
  <si>
    <t>how strong this relationship is.</t>
  </si>
  <si>
    <t>0-0,3-&gt;&gt;weak relationship</t>
  </si>
  <si>
    <t>0,3-0,5-&gt;&gt;medium relationship</t>
  </si>
  <si>
    <t>0,5-0,7(0,8)-&gt;&gt;strong relationship</t>
  </si>
  <si>
    <t>more than 0,8(0,9)-&gt;&gt;very strong relationship</t>
  </si>
  <si>
    <t>k</t>
  </si>
  <si>
    <t>Cramer's V</t>
  </si>
  <si>
    <t>weak relationship</t>
  </si>
  <si>
    <t>Pearson's C</t>
  </si>
  <si>
    <t>Chuprov's T2</t>
  </si>
  <si>
    <t>and watering systems, i.e. fertilizers and watering systems do influence the mean corn yields per acre</t>
  </si>
  <si>
    <t>we reject the null hypothesis and accept the alternate hypothesis</t>
  </si>
  <si>
    <t>p-value (3,11E-06)&lt;alpha-&gt;&gt;we reject the null hypothesis and accept the alternate hypothesis</t>
  </si>
  <si>
    <t>Chuprov's T^2</t>
  </si>
  <si>
    <t>Expected frequencies:</t>
  </si>
  <si>
    <t>Test statistic: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</si>
</sst>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7</xdr:col>
      <xdr:colOff>542925</xdr:colOff>
      <xdr:row>37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48025"/>
          <a:ext cx="4886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114300</xdr:rowOff>
    </xdr:from>
    <xdr:to>
      <xdr:col>2</xdr:col>
      <xdr:colOff>419100</xdr:colOff>
      <xdr:row>63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67875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59</xdr:row>
      <xdr:rowOff>142875</xdr:rowOff>
    </xdr:from>
    <xdr:to>
      <xdr:col>4</xdr:col>
      <xdr:colOff>504825</xdr:colOff>
      <xdr:row>64</xdr:row>
      <xdr:rowOff>9525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96964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59</xdr:row>
      <xdr:rowOff>85725</xdr:rowOff>
    </xdr:from>
    <xdr:to>
      <xdr:col>8</xdr:col>
      <xdr:colOff>495300</xdr:colOff>
      <xdr:row>63</xdr:row>
      <xdr:rowOff>38100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9639300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96" sqref="A96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0</v>
      </c>
    </row>
    <row r="2" ht="12.75">
      <c r="A2" t="s">
        <v>7</v>
      </c>
    </row>
    <row r="3" ht="12.75">
      <c r="A3" t="s">
        <v>8</v>
      </c>
    </row>
    <row r="5" spans="1:2" ht="12.75">
      <c r="A5" t="s">
        <v>1</v>
      </c>
      <c r="B5" t="s">
        <v>6</v>
      </c>
    </row>
    <row r="6" spans="1:7" ht="12.75">
      <c r="A6" t="s">
        <v>2</v>
      </c>
      <c r="B6">
        <v>6.4</v>
      </c>
      <c r="C6">
        <v>7.8</v>
      </c>
      <c r="D6">
        <v>5.3</v>
      </c>
      <c r="E6">
        <v>7.4</v>
      </c>
      <c r="F6">
        <v>8.4</v>
      </c>
      <c r="G6">
        <v>7.3</v>
      </c>
    </row>
    <row r="7" spans="1:7" ht="12.75">
      <c r="A7" t="s">
        <v>3</v>
      </c>
      <c r="B7">
        <v>8.7</v>
      </c>
      <c r="C7">
        <v>7.4</v>
      </c>
      <c r="D7">
        <v>9.4</v>
      </c>
      <c r="E7">
        <v>10.1</v>
      </c>
      <c r="F7">
        <v>9.2</v>
      </c>
      <c r="G7">
        <v>9.8</v>
      </c>
    </row>
    <row r="8" spans="1:7" ht="12.75">
      <c r="A8" t="s">
        <v>4</v>
      </c>
      <c r="B8">
        <v>11.1</v>
      </c>
      <c r="C8">
        <v>10.3</v>
      </c>
      <c r="D8">
        <v>9.7</v>
      </c>
      <c r="E8">
        <v>10.3</v>
      </c>
      <c r="F8">
        <v>9.2</v>
      </c>
      <c r="G8">
        <v>8.8</v>
      </c>
    </row>
    <row r="9" spans="1:7" ht="12.75">
      <c r="A9" t="s">
        <v>5</v>
      </c>
      <c r="B9">
        <v>9.9</v>
      </c>
      <c r="C9">
        <v>12.8</v>
      </c>
      <c r="D9">
        <v>12.1</v>
      </c>
      <c r="E9">
        <v>10.8</v>
      </c>
      <c r="F9">
        <v>11.3</v>
      </c>
      <c r="G9">
        <v>11.5</v>
      </c>
    </row>
    <row r="11" ht="12.75">
      <c r="A11" t="s">
        <v>9</v>
      </c>
    </row>
    <row r="14" ht="12.75">
      <c r="A14" s="1" t="s">
        <v>59</v>
      </c>
    </row>
    <row r="15" ht="12.75">
      <c r="A15" s="1" t="s">
        <v>79</v>
      </c>
    </row>
    <row r="16" spans="1:9" ht="12.75">
      <c r="A16" t="s">
        <v>10</v>
      </c>
      <c r="I16" t="s">
        <v>12</v>
      </c>
    </row>
    <row r="17" ht="12.75">
      <c r="A17" t="s">
        <v>11</v>
      </c>
    </row>
    <row r="18" spans="1:9" ht="12.75">
      <c r="A18" t="s">
        <v>13</v>
      </c>
      <c r="I18" t="s">
        <v>15</v>
      </c>
    </row>
    <row r="19" ht="12.75">
      <c r="A19" t="s">
        <v>14</v>
      </c>
    </row>
    <row r="40" spans="1:6" ht="12.75">
      <c r="A40" t="s">
        <v>16</v>
      </c>
      <c r="D40" t="s">
        <v>17</v>
      </c>
      <c r="F40" t="s">
        <v>19</v>
      </c>
    </row>
    <row r="41" spans="1:4" ht="12.75">
      <c r="A41" t="s">
        <v>18</v>
      </c>
      <c r="D41" t="s">
        <v>6</v>
      </c>
    </row>
    <row r="42" spans="1:2" ht="12.75">
      <c r="A42" t="s">
        <v>20</v>
      </c>
      <c r="B42">
        <v>4</v>
      </c>
    </row>
    <row r="43" spans="1:2" ht="12.75">
      <c r="A43" t="s">
        <v>21</v>
      </c>
      <c r="B43">
        <v>6</v>
      </c>
    </row>
    <row r="46" spans="1:8" ht="12.75">
      <c r="A46" t="s">
        <v>1</v>
      </c>
      <c r="B46" t="s">
        <v>6</v>
      </c>
      <c r="H46" t="s">
        <v>22</v>
      </c>
    </row>
    <row r="47" spans="1:8" ht="12.75">
      <c r="A47" t="s">
        <v>2</v>
      </c>
      <c r="B47">
        <v>6.4</v>
      </c>
      <c r="C47">
        <v>7.8</v>
      </c>
      <c r="D47">
        <v>5.3</v>
      </c>
      <c r="E47">
        <v>7.4</v>
      </c>
      <c r="F47">
        <v>8.4</v>
      </c>
      <c r="G47">
        <v>7.3</v>
      </c>
      <c r="H47">
        <f>AVERAGE(B47:G47)</f>
        <v>7.099999999999999</v>
      </c>
    </row>
    <row r="48" spans="1:8" ht="12.75">
      <c r="A48" t="s">
        <v>3</v>
      </c>
      <c r="B48">
        <v>8.7</v>
      </c>
      <c r="C48">
        <v>7.4</v>
      </c>
      <c r="D48">
        <v>9.4</v>
      </c>
      <c r="E48">
        <v>10.1</v>
      </c>
      <c r="F48">
        <v>9.2</v>
      </c>
      <c r="G48">
        <v>9.8</v>
      </c>
      <c r="H48">
        <f>AVERAGE(B48:G48)</f>
        <v>9.1</v>
      </c>
    </row>
    <row r="49" spans="1:8" ht="12.75">
      <c r="A49" t="s">
        <v>4</v>
      </c>
      <c r="B49">
        <v>11.1</v>
      </c>
      <c r="C49">
        <v>10.3</v>
      </c>
      <c r="D49">
        <v>9.7</v>
      </c>
      <c r="E49">
        <v>10.3</v>
      </c>
      <c r="F49">
        <v>9.2</v>
      </c>
      <c r="G49">
        <v>8.8</v>
      </c>
      <c r="H49">
        <f>AVERAGE(B49:G49)</f>
        <v>9.899999999999999</v>
      </c>
    </row>
    <row r="50" spans="1:8" ht="12.75">
      <c r="A50" t="s">
        <v>5</v>
      </c>
      <c r="B50">
        <v>9.9</v>
      </c>
      <c r="C50">
        <v>12.8</v>
      </c>
      <c r="D50">
        <v>12.1</v>
      </c>
      <c r="E50">
        <v>10.8</v>
      </c>
      <c r="F50">
        <v>11.3</v>
      </c>
      <c r="G50">
        <v>11.5</v>
      </c>
      <c r="H50">
        <f>AVERAGE(B50:G50)</f>
        <v>11.4</v>
      </c>
    </row>
    <row r="51" spans="8:9" ht="12.75">
      <c r="H51">
        <f>AVERAGE(H47:H50)</f>
        <v>9.375</v>
      </c>
      <c r="I51" t="s">
        <v>23</v>
      </c>
    </row>
    <row r="53" spans="1:4" ht="12.75">
      <c r="A53" t="s">
        <v>24</v>
      </c>
      <c r="C53" t="s">
        <v>25</v>
      </c>
      <c r="D53">
        <f>A58*B43</f>
        <v>57.76500000000004</v>
      </c>
    </row>
    <row r="54" ht="12.75">
      <c r="A54">
        <f>(H47-$H$51)^2</f>
        <v>5.1756250000000055</v>
      </c>
    </row>
    <row r="55" ht="12.75">
      <c r="A55">
        <f>(H48-$H$51)^2</f>
        <v>0.07562500000000019</v>
      </c>
    </row>
    <row r="56" ht="12.75">
      <c r="A56">
        <f>(H49-$H$51)^2</f>
        <v>0.2756249999999985</v>
      </c>
    </row>
    <row r="57" ht="12.75">
      <c r="A57">
        <f>(H50-$H$51)^2</f>
        <v>4.100625000000002</v>
      </c>
    </row>
    <row r="58" ht="12.75">
      <c r="A58">
        <f>SUM(A54:A57)</f>
        <v>9.627500000000007</v>
      </c>
    </row>
    <row r="61" ht="12.75">
      <c r="A61" t="s">
        <v>26</v>
      </c>
    </row>
    <row r="62" spans="1:9" ht="12.75">
      <c r="A62">
        <f aca="true" t="shared" si="0" ref="A62:F63">(B47-$H$51)^2</f>
        <v>8.850624999999997</v>
      </c>
      <c r="B62">
        <f t="shared" si="0"/>
        <v>2.4806250000000007</v>
      </c>
      <c r="C62">
        <f t="shared" si="0"/>
        <v>16.605625</v>
      </c>
      <c r="D62">
        <f t="shared" si="0"/>
        <v>3.9006249999999985</v>
      </c>
      <c r="E62">
        <f t="shared" si="0"/>
        <v>0.9506249999999993</v>
      </c>
      <c r="F62">
        <f t="shared" si="0"/>
        <v>4.305625000000001</v>
      </c>
      <c r="H62" t="s">
        <v>27</v>
      </c>
      <c r="I62">
        <f>SUM(A62:F65)</f>
        <v>77.02499999999999</v>
      </c>
    </row>
    <row r="63" spans="1:6" ht="12.75">
      <c r="A63">
        <f t="shared" si="0"/>
        <v>0.45562500000000095</v>
      </c>
      <c r="B63">
        <f t="shared" si="0"/>
        <v>3.9006249999999985</v>
      </c>
      <c r="C63">
        <f t="shared" si="0"/>
        <v>0.0006250000000000178</v>
      </c>
      <c r="D63">
        <f t="shared" si="0"/>
        <v>0.5256249999999995</v>
      </c>
      <c r="E63">
        <f t="shared" si="0"/>
        <v>0.03062500000000025</v>
      </c>
      <c r="F63">
        <f t="shared" si="0"/>
        <v>0.1806250000000006</v>
      </c>
    </row>
    <row r="64" spans="1:9" ht="12.75">
      <c r="A64">
        <f aca="true" t="shared" si="1" ref="A64:F64">(B49-$H$51)^2</f>
        <v>2.9756249999999986</v>
      </c>
      <c r="B64">
        <f t="shared" si="1"/>
        <v>0.8556250000000013</v>
      </c>
      <c r="C64">
        <f t="shared" si="1"/>
        <v>0.10562499999999954</v>
      </c>
      <c r="D64">
        <f t="shared" si="1"/>
        <v>0.8556250000000013</v>
      </c>
      <c r="E64">
        <f t="shared" si="1"/>
        <v>0.03062500000000025</v>
      </c>
      <c r="F64">
        <f t="shared" si="1"/>
        <v>0.33062499999999917</v>
      </c>
      <c r="H64" t="s">
        <v>28</v>
      </c>
      <c r="I64">
        <f>I62-D53</f>
        <v>19.25999999999995</v>
      </c>
    </row>
    <row r="65" spans="1:6" ht="12.75">
      <c r="A65">
        <f aca="true" t="shared" si="2" ref="A65:F65">(B50-$H$51)^2</f>
        <v>0.2756250000000004</v>
      </c>
      <c r="B65">
        <f t="shared" si="2"/>
        <v>11.730625000000005</v>
      </c>
      <c r="C65">
        <f t="shared" si="2"/>
        <v>7.425624999999998</v>
      </c>
      <c r="D65">
        <f t="shared" si="2"/>
        <v>2.030625000000002</v>
      </c>
      <c r="E65">
        <f t="shared" si="2"/>
        <v>3.7056250000000026</v>
      </c>
      <c r="F65">
        <f t="shared" si="2"/>
        <v>4.515625</v>
      </c>
    </row>
    <row r="67" ht="12.75">
      <c r="C67" t="s">
        <v>29</v>
      </c>
    </row>
    <row r="68" spans="1:6" ht="12.75">
      <c r="A68" t="s">
        <v>25</v>
      </c>
      <c r="B68">
        <f>D53</f>
        <v>57.76500000000004</v>
      </c>
      <c r="C68">
        <f>B42-1</f>
        <v>3</v>
      </c>
      <c r="E68" t="s">
        <v>30</v>
      </c>
      <c r="F68">
        <f>B68/C68</f>
        <v>19.255000000000013</v>
      </c>
    </row>
    <row r="69" spans="1:6" ht="12.75">
      <c r="A69" t="s">
        <v>28</v>
      </c>
      <c r="B69">
        <f>I64</f>
        <v>19.25999999999995</v>
      </c>
      <c r="C69">
        <f>(B42*B43)-B42</f>
        <v>20</v>
      </c>
      <c r="E69" t="s">
        <v>31</v>
      </c>
      <c r="F69">
        <f>B69/C69</f>
        <v>0.9629999999999974</v>
      </c>
    </row>
    <row r="70" spans="1:3" ht="12.75">
      <c r="A70" t="s">
        <v>27</v>
      </c>
      <c r="B70">
        <f>I62</f>
        <v>77.02499999999999</v>
      </c>
      <c r="C70">
        <f>(B42*B43)-1</f>
        <v>23</v>
      </c>
    </row>
    <row r="72" spans="1:4" ht="12.75">
      <c r="A72" t="s">
        <v>32</v>
      </c>
      <c r="B72">
        <f>F68/F69</f>
        <v>19.99480789200422</v>
      </c>
      <c r="D72" t="s">
        <v>34</v>
      </c>
    </row>
    <row r="73" spans="1:4" ht="12.75">
      <c r="A73" t="s">
        <v>33</v>
      </c>
      <c r="B73">
        <f>FINV(0.05,B42-1,(B42*B43)-B42)</f>
        <v>3.0983912244394283</v>
      </c>
      <c r="D73" t="s">
        <v>136</v>
      </c>
    </row>
    <row r="74" ht="12.75">
      <c r="D74" t="s">
        <v>35</v>
      </c>
    </row>
    <row r="75" ht="12.75">
      <c r="D75" t="s">
        <v>14</v>
      </c>
    </row>
    <row r="78" spans="1:4" ht="12.75">
      <c r="A78" t="s">
        <v>36</v>
      </c>
      <c r="D78" t="s">
        <v>57</v>
      </c>
    </row>
    <row r="80" ht="13.5" thickBot="1">
      <c r="A80" t="s">
        <v>37</v>
      </c>
    </row>
    <row r="81" spans="1:5" ht="12.75">
      <c r="A81" s="4" t="s">
        <v>38</v>
      </c>
      <c r="B81" s="4" t="s">
        <v>39</v>
      </c>
      <c r="C81" s="4" t="s">
        <v>40</v>
      </c>
      <c r="D81" s="4" t="s">
        <v>41</v>
      </c>
      <c r="E81" s="4" t="s">
        <v>42</v>
      </c>
    </row>
    <row r="82" spans="1:5" ht="12.75">
      <c r="A82" s="2" t="s">
        <v>43</v>
      </c>
      <c r="B82" s="2">
        <v>6</v>
      </c>
      <c r="C82" s="2">
        <v>42.6</v>
      </c>
      <c r="D82" s="2">
        <v>7.1</v>
      </c>
      <c r="E82" s="2">
        <v>1.2080000000000268</v>
      </c>
    </row>
    <row r="83" spans="1:5" ht="12.75">
      <c r="A83" s="2" t="s">
        <v>44</v>
      </c>
      <c r="B83" s="2">
        <v>6</v>
      </c>
      <c r="C83" s="2">
        <v>54.6</v>
      </c>
      <c r="D83" s="2">
        <v>9.1</v>
      </c>
      <c r="E83" s="2">
        <v>0.92800000000002</v>
      </c>
    </row>
    <row r="84" spans="1:5" ht="12.75">
      <c r="A84" s="2" t="s">
        <v>45</v>
      </c>
      <c r="B84" s="2">
        <v>6</v>
      </c>
      <c r="C84" s="2">
        <v>59.4</v>
      </c>
      <c r="D84" s="2">
        <v>9.9</v>
      </c>
      <c r="E84" s="2">
        <v>0.7000000000000455</v>
      </c>
    </row>
    <row r="85" spans="1:5" ht="13.5" thickBot="1">
      <c r="A85" s="3" t="s">
        <v>46</v>
      </c>
      <c r="B85" s="3">
        <v>6</v>
      </c>
      <c r="C85" s="3">
        <v>68.4</v>
      </c>
      <c r="D85" s="3">
        <v>11.4</v>
      </c>
      <c r="E85" s="3">
        <v>1.0159999999999854</v>
      </c>
    </row>
    <row r="88" ht="13.5" thickBot="1">
      <c r="A88" t="s">
        <v>47</v>
      </c>
    </row>
    <row r="89" spans="1:7" ht="12.75">
      <c r="A89" s="4" t="s">
        <v>48</v>
      </c>
      <c r="B89" s="4" t="s">
        <v>49</v>
      </c>
      <c r="C89" s="4" t="s">
        <v>50</v>
      </c>
      <c r="D89" s="4" t="s">
        <v>51</v>
      </c>
      <c r="E89" s="4" t="s">
        <v>32</v>
      </c>
      <c r="F89" s="4" t="s">
        <v>52</v>
      </c>
      <c r="G89" s="4" t="s">
        <v>53</v>
      </c>
    </row>
    <row r="90" spans="1:7" ht="12.75">
      <c r="A90" s="2" t="s">
        <v>54</v>
      </c>
      <c r="B90" s="2">
        <v>57.765</v>
      </c>
      <c r="C90" s="2">
        <v>3</v>
      </c>
      <c r="D90" s="2">
        <v>19.255</v>
      </c>
      <c r="E90" s="5">
        <v>19.99480789200416</v>
      </c>
      <c r="F90" s="2">
        <v>3.107606113307113E-06</v>
      </c>
      <c r="G90" s="5">
        <v>3.0983912244394283</v>
      </c>
    </row>
    <row r="91" spans="1:7" ht="12.75">
      <c r="A91" s="2" t="s">
        <v>55</v>
      </c>
      <c r="B91" s="2">
        <v>19.26</v>
      </c>
      <c r="C91" s="2">
        <v>20</v>
      </c>
      <c r="D91" s="2">
        <v>0.9629999999999999</v>
      </c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3.5" thickBot="1">
      <c r="A93" s="3" t="s">
        <v>56</v>
      </c>
      <c r="B93" s="3">
        <v>77.025</v>
      </c>
      <c r="C93" s="3">
        <v>23</v>
      </c>
      <c r="D93" s="3"/>
      <c r="E93" s="3"/>
      <c r="F93" s="3"/>
      <c r="G93" s="3"/>
    </row>
    <row r="95" ht="12.75">
      <c r="A95" t="s">
        <v>137</v>
      </c>
    </row>
    <row r="96" ht="12.75">
      <c r="A96" t="s">
        <v>35</v>
      </c>
    </row>
    <row r="97" ht="12.75">
      <c r="A97" t="s">
        <v>14</v>
      </c>
    </row>
    <row r="99" ht="12.75">
      <c r="A99" t="s">
        <v>63</v>
      </c>
    </row>
    <row r="100" ht="12.75">
      <c r="A100" t="s">
        <v>62</v>
      </c>
    </row>
    <row r="101" ht="12.75">
      <c r="A101" t="s">
        <v>64</v>
      </c>
    </row>
    <row r="102" ht="12.75">
      <c r="A102" t="s">
        <v>65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58</v>
      </c>
    </row>
    <row r="2" ht="12.75">
      <c r="A2" t="s">
        <v>66</v>
      </c>
    </row>
    <row r="3" ht="12.75">
      <c r="A3" t="s">
        <v>67</v>
      </c>
    </row>
    <row r="4" ht="13.5" thickBot="1"/>
    <row r="5" spans="1:4" ht="13.5" thickBot="1">
      <c r="A5" s="6" t="s">
        <v>76</v>
      </c>
      <c r="B5" s="7" t="s">
        <v>78</v>
      </c>
      <c r="C5" s="8"/>
      <c r="D5" s="9"/>
    </row>
    <row r="6" spans="1:4" ht="13.5" thickBot="1">
      <c r="A6" s="10" t="s">
        <v>77</v>
      </c>
      <c r="B6" s="11" t="s">
        <v>68</v>
      </c>
      <c r="C6" s="12" t="s">
        <v>69</v>
      </c>
      <c r="D6" s="13" t="s">
        <v>70</v>
      </c>
    </row>
    <row r="7" spans="1:4" ht="12.75">
      <c r="A7" s="14" t="s">
        <v>71</v>
      </c>
      <c r="B7" s="15">
        <v>4.3</v>
      </c>
      <c r="C7" s="16">
        <v>4.2</v>
      </c>
      <c r="D7" s="17">
        <v>5.1</v>
      </c>
    </row>
    <row r="8" spans="1:4" ht="12.75">
      <c r="A8" s="14" t="s">
        <v>72</v>
      </c>
      <c r="B8" s="14">
        <v>3.7</v>
      </c>
      <c r="C8" s="18">
        <v>5.4</v>
      </c>
      <c r="D8" s="19">
        <v>7.5</v>
      </c>
    </row>
    <row r="9" spans="1:4" ht="12.75">
      <c r="A9" s="14" t="s">
        <v>73</v>
      </c>
      <c r="B9" s="14">
        <v>4.8</v>
      </c>
      <c r="C9" s="18">
        <v>6.3</v>
      </c>
      <c r="D9" s="19">
        <v>8.1</v>
      </c>
    </row>
    <row r="10" spans="1:4" ht="12.75">
      <c r="A10" s="14" t="s">
        <v>74</v>
      </c>
      <c r="B10" s="14">
        <v>5.7</v>
      </c>
      <c r="C10" s="18">
        <v>6.2</v>
      </c>
      <c r="D10" s="19">
        <v>5.8</v>
      </c>
    </row>
    <row r="11" spans="1:4" ht="13.5" thickBot="1">
      <c r="A11" s="20" t="s">
        <v>75</v>
      </c>
      <c r="B11" s="20">
        <v>4.1</v>
      </c>
      <c r="C11" s="21">
        <v>5.8</v>
      </c>
      <c r="D11" s="22">
        <v>7.2</v>
      </c>
    </row>
    <row r="14" ht="12.75">
      <c r="A14" s="1" t="s">
        <v>59</v>
      </c>
    </row>
    <row r="15" ht="12.75">
      <c r="A15" s="1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135</v>
      </c>
    </row>
    <row r="22" spans="1:6" ht="12.75">
      <c r="A22" t="s">
        <v>84</v>
      </c>
      <c r="D22" t="s">
        <v>85</v>
      </c>
      <c r="F22" t="s">
        <v>86</v>
      </c>
    </row>
    <row r="23" spans="4:6" ht="12.75">
      <c r="D23" t="s">
        <v>78</v>
      </c>
      <c r="F23" t="s">
        <v>87</v>
      </c>
    </row>
    <row r="24" spans="1:4" ht="12.75">
      <c r="A24" t="s">
        <v>18</v>
      </c>
      <c r="D24" t="s">
        <v>88</v>
      </c>
    </row>
    <row r="27" ht="12.75">
      <c r="A27" t="s">
        <v>89</v>
      </c>
    </row>
    <row r="28" ht="13.5" thickBot="1"/>
    <row r="29" spans="1:5" ht="12.75">
      <c r="A29" s="4" t="s">
        <v>37</v>
      </c>
      <c r="B29" s="4" t="s">
        <v>39</v>
      </c>
      <c r="C29" s="4" t="s">
        <v>40</v>
      </c>
      <c r="D29" s="4" t="s">
        <v>41</v>
      </c>
      <c r="E29" s="4" t="s">
        <v>42</v>
      </c>
    </row>
    <row r="30" spans="1:5" ht="12.75">
      <c r="A30" s="2" t="s">
        <v>43</v>
      </c>
      <c r="B30" s="2">
        <v>3</v>
      </c>
      <c r="C30" s="2">
        <v>13.6</v>
      </c>
      <c r="D30" s="2">
        <v>4.533333333333333</v>
      </c>
      <c r="E30" s="2">
        <v>0.2433333333333323</v>
      </c>
    </row>
    <row r="31" spans="1:5" ht="12.75">
      <c r="A31" s="2" t="s">
        <v>44</v>
      </c>
      <c r="B31" s="2">
        <v>3</v>
      </c>
      <c r="C31" s="2">
        <v>16.6</v>
      </c>
      <c r="D31" s="2">
        <v>5.533333333333334</v>
      </c>
      <c r="E31" s="2">
        <v>3.6233333333333277</v>
      </c>
    </row>
    <row r="32" spans="1:5" ht="12.75">
      <c r="A32" s="2" t="s">
        <v>45</v>
      </c>
      <c r="B32" s="2">
        <v>3</v>
      </c>
      <c r="C32" s="2">
        <v>19.2</v>
      </c>
      <c r="D32" s="2">
        <v>6.4</v>
      </c>
      <c r="E32" s="2">
        <v>2.73</v>
      </c>
    </row>
    <row r="33" spans="1:5" ht="12.75">
      <c r="A33" s="2" t="s">
        <v>46</v>
      </c>
      <c r="B33" s="2">
        <v>3</v>
      </c>
      <c r="C33" s="2">
        <v>17.7</v>
      </c>
      <c r="D33" s="2">
        <v>5.9</v>
      </c>
      <c r="E33" s="2">
        <v>0.07000000000000739</v>
      </c>
    </row>
    <row r="34" spans="1:5" ht="12.75">
      <c r="A34" s="2" t="s">
        <v>90</v>
      </c>
      <c r="B34" s="2">
        <v>3</v>
      </c>
      <c r="C34" s="2">
        <v>17.1</v>
      </c>
      <c r="D34" s="2">
        <v>5.7</v>
      </c>
      <c r="E34" s="2">
        <v>2.410000000000018</v>
      </c>
    </row>
    <row r="35" spans="1:5" ht="12.75">
      <c r="A35" s="2"/>
      <c r="B35" s="2"/>
      <c r="C35" s="2"/>
      <c r="D35" s="2"/>
      <c r="E35" s="2"/>
    </row>
    <row r="36" spans="1:5" ht="12.75">
      <c r="A36" s="2" t="s">
        <v>91</v>
      </c>
      <c r="B36" s="2">
        <v>5</v>
      </c>
      <c r="C36" s="2">
        <v>22.6</v>
      </c>
      <c r="D36" s="2">
        <v>4.52</v>
      </c>
      <c r="E36" s="2">
        <v>0.5919999999999987</v>
      </c>
    </row>
    <row r="37" spans="1:5" ht="12.75">
      <c r="A37" s="2" t="s">
        <v>92</v>
      </c>
      <c r="B37" s="2">
        <v>5</v>
      </c>
      <c r="C37" s="2">
        <v>27.9</v>
      </c>
      <c r="D37" s="2">
        <v>5.58</v>
      </c>
      <c r="E37" s="2">
        <v>0.7219999999999942</v>
      </c>
    </row>
    <row r="38" spans="1:5" ht="13.5" thickBot="1">
      <c r="A38" s="3" t="s">
        <v>93</v>
      </c>
      <c r="B38" s="3">
        <v>5</v>
      </c>
      <c r="C38" s="3">
        <v>33.7</v>
      </c>
      <c r="D38" s="3">
        <v>6.74</v>
      </c>
      <c r="E38" s="3">
        <v>1.552999999999983</v>
      </c>
    </row>
    <row r="41" ht="13.5" thickBot="1">
      <c r="A41" t="s">
        <v>47</v>
      </c>
    </row>
    <row r="42" spans="1:7" ht="12.75">
      <c r="A42" s="4" t="s">
        <v>48</v>
      </c>
      <c r="B42" s="4" t="s">
        <v>49</v>
      </c>
      <c r="C42" s="4" t="s">
        <v>50</v>
      </c>
      <c r="D42" s="4" t="s">
        <v>51</v>
      </c>
      <c r="E42" s="4" t="s">
        <v>32</v>
      </c>
      <c r="F42" s="4" t="s">
        <v>52</v>
      </c>
      <c r="G42" s="4" t="s">
        <v>53</v>
      </c>
    </row>
    <row r="43" spans="1:7" ht="12.75">
      <c r="A43" s="2" t="s">
        <v>94</v>
      </c>
      <c r="B43" s="2">
        <v>5.643999999999995</v>
      </c>
      <c r="C43" s="2">
        <v>4</v>
      </c>
      <c r="D43" s="2">
        <v>1.4109999999999987</v>
      </c>
      <c r="E43" s="5">
        <v>1.9381868131868096</v>
      </c>
      <c r="F43" s="2">
        <v>0.19746386155319787</v>
      </c>
      <c r="G43" s="5">
        <v>3.8378533546399156</v>
      </c>
    </row>
    <row r="44" spans="1:7" ht="12.75">
      <c r="A44" s="2" t="s">
        <v>95</v>
      </c>
      <c r="B44" s="2">
        <v>12.32933333333333</v>
      </c>
      <c r="C44" s="2">
        <v>2</v>
      </c>
      <c r="D44" s="2">
        <v>6.164666666666665</v>
      </c>
      <c r="E44" s="5">
        <v>8.467948717948708</v>
      </c>
      <c r="F44" s="2">
        <v>0.010593999207036842</v>
      </c>
      <c r="G44" s="5">
        <v>4.458970107572002</v>
      </c>
    </row>
    <row r="45" spans="1:7" ht="12.75">
      <c r="A45" s="2" t="s">
        <v>96</v>
      </c>
      <c r="B45" s="2">
        <v>5.824000000000005</v>
      </c>
      <c r="C45" s="2">
        <v>8</v>
      </c>
      <c r="D45" s="2">
        <v>0.7280000000000006</v>
      </c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3.5" thickBot="1">
      <c r="A47" s="3" t="s">
        <v>56</v>
      </c>
      <c r="B47" s="3">
        <v>23.79733333333333</v>
      </c>
      <c r="C47" s="3">
        <v>14</v>
      </c>
      <c r="D47" s="3"/>
      <c r="E47" s="3"/>
      <c r="F47" s="3"/>
      <c r="G47" s="3"/>
    </row>
    <row r="50" ht="12.75">
      <c r="A50" s="1" t="s">
        <v>99</v>
      </c>
    </row>
    <row r="51" ht="12.75">
      <c r="A51" t="s">
        <v>97</v>
      </c>
    </row>
    <row r="52" ht="12.75">
      <c r="A52" t="s">
        <v>98</v>
      </c>
    </row>
    <row r="53" ht="12.75">
      <c r="A53" t="s">
        <v>100</v>
      </c>
    </row>
    <row r="55" ht="12.75">
      <c r="A55" t="s">
        <v>101</v>
      </c>
    </row>
    <row r="56" ht="12.75">
      <c r="A56" t="s">
        <v>98</v>
      </c>
    </row>
    <row r="57" ht="12.75">
      <c r="A57" t="s">
        <v>100</v>
      </c>
    </row>
    <row r="60" ht="12.75">
      <c r="A60" s="1" t="s">
        <v>102</v>
      </c>
    </row>
    <row r="61" ht="12.75">
      <c r="A61" t="s">
        <v>60</v>
      </c>
    </row>
    <row r="62" ht="12.75">
      <c r="A62" t="s">
        <v>136</v>
      </c>
    </row>
    <row r="63" ht="12.75">
      <c r="A63" t="s">
        <v>103</v>
      </c>
    </row>
    <row r="65" ht="12.75">
      <c r="A65" t="s">
        <v>104</v>
      </c>
    </row>
    <row r="66" ht="12.75">
      <c r="A66" t="s">
        <v>136</v>
      </c>
    </row>
    <row r="67" ht="12.75">
      <c r="A67" t="s">
        <v>103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B74" sqref="B74"/>
    </sheetView>
  </sheetViews>
  <sheetFormatPr defaultColWidth="9.140625" defaultRowHeight="12.75"/>
  <sheetData>
    <row r="1" ht="12.75">
      <c r="A1" s="1" t="s">
        <v>61</v>
      </c>
    </row>
    <row r="2" ht="12.75">
      <c r="A2" t="s">
        <v>105</v>
      </c>
    </row>
    <row r="4" spans="1:2" ht="12.75">
      <c r="A4" t="s">
        <v>106</v>
      </c>
      <c r="B4" t="s">
        <v>107</v>
      </c>
    </row>
    <row r="5" spans="2:4" ht="12.75">
      <c r="B5" t="s">
        <v>108</v>
      </c>
      <c r="C5" t="s">
        <v>109</v>
      </c>
      <c r="D5" t="s">
        <v>110</v>
      </c>
    </row>
    <row r="6" spans="1:4" ht="12.75">
      <c r="A6" t="s">
        <v>111</v>
      </c>
      <c r="B6">
        <v>20</v>
      </c>
      <c r="C6">
        <v>40</v>
      </c>
      <c r="D6">
        <v>20</v>
      </c>
    </row>
    <row r="7" spans="1:4" ht="12.75">
      <c r="A7" t="s">
        <v>112</v>
      </c>
      <c r="B7">
        <v>30</v>
      </c>
      <c r="C7">
        <v>30</v>
      </c>
      <c r="D7">
        <v>10</v>
      </c>
    </row>
    <row r="9" ht="12.75">
      <c r="A9" t="s">
        <v>113</v>
      </c>
    </row>
    <row r="10" ht="12.75">
      <c r="A10" t="s">
        <v>114</v>
      </c>
    </row>
    <row r="12" ht="12.75">
      <c r="A12" s="23" t="s">
        <v>115</v>
      </c>
    </row>
    <row r="14" ht="12.75">
      <c r="A14" t="s">
        <v>116</v>
      </c>
    </row>
    <row r="15" ht="12.75">
      <c r="A15" t="s">
        <v>117</v>
      </c>
    </row>
    <row r="17" ht="12.75">
      <c r="A17" t="s">
        <v>140</v>
      </c>
    </row>
    <row r="18" ht="12.75">
      <c r="F18" t="s">
        <v>139</v>
      </c>
    </row>
    <row r="26" ht="12.75">
      <c r="A26" t="s">
        <v>118</v>
      </c>
    </row>
    <row r="27" spans="1:2" ht="12.75">
      <c r="A27" t="s">
        <v>106</v>
      </c>
      <c r="B27" t="s">
        <v>107</v>
      </c>
    </row>
    <row r="28" spans="2:4" ht="12.75">
      <c r="B28" t="s">
        <v>108</v>
      </c>
      <c r="C28" t="s">
        <v>109</v>
      </c>
      <c r="D28" t="s">
        <v>110</v>
      </c>
    </row>
    <row r="29" spans="1:5" ht="12.75">
      <c r="A29" t="s">
        <v>111</v>
      </c>
      <c r="B29">
        <v>20</v>
      </c>
      <c r="C29">
        <v>40</v>
      </c>
      <c r="D29">
        <v>20</v>
      </c>
      <c r="E29">
        <f>SUM(B29:D29)</f>
        <v>80</v>
      </c>
    </row>
    <row r="30" spans="1:5" ht="12.75">
      <c r="A30" t="s">
        <v>112</v>
      </c>
      <c r="B30">
        <v>30</v>
      </c>
      <c r="C30">
        <v>30</v>
      </c>
      <c r="D30">
        <v>10</v>
      </c>
      <c r="E30">
        <f>SUM(B30:D30)</f>
        <v>70</v>
      </c>
    </row>
    <row r="31" spans="2:5" ht="12.75">
      <c r="B31">
        <f>SUM(B29:B30)</f>
        <v>50</v>
      </c>
      <c r="C31">
        <f>SUM(C29:C30)</f>
        <v>70</v>
      </c>
      <c r="D31">
        <f>SUM(D29:D30)</f>
        <v>30</v>
      </c>
      <c r="E31">
        <f>SUM(E29:E30)</f>
        <v>150</v>
      </c>
    </row>
    <row r="33" ht="12.75">
      <c r="A33" t="s">
        <v>119</v>
      </c>
    </row>
    <row r="34" spans="1:2" ht="12.75">
      <c r="A34" t="s">
        <v>106</v>
      </c>
      <c r="B34" t="s">
        <v>107</v>
      </c>
    </row>
    <row r="35" spans="2:4" ht="12.75">
      <c r="B35" t="s">
        <v>108</v>
      </c>
      <c r="C35" t="s">
        <v>109</v>
      </c>
      <c r="D35" t="s">
        <v>110</v>
      </c>
    </row>
    <row r="36" spans="1:5" ht="12.75">
      <c r="A36" t="s">
        <v>111</v>
      </c>
      <c r="B36">
        <f aca="true" t="shared" si="0" ref="B36:D37">($E29*B$31)/$E$31</f>
        <v>26.666666666666668</v>
      </c>
      <c r="C36">
        <f t="shared" si="0"/>
        <v>37.333333333333336</v>
      </c>
      <c r="D36">
        <f t="shared" si="0"/>
        <v>16</v>
      </c>
      <c r="E36">
        <f>SUM(B36:D36)</f>
        <v>80</v>
      </c>
    </row>
    <row r="37" spans="1:5" ht="12.75">
      <c r="A37" t="s">
        <v>112</v>
      </c>
      <c r="B37">
        <f t="shared" si="0"/>
        <v>23.333333333333332</v>
      </c>
      <c r="C37">
        <f t="shared" si="0"/>
        <v>32.666666666666664</v>
      </c>
      <c r="D37">
        <f t="shared" si="0"/>
        <v>14</v>
      </c>
      <c r="E37">
        <f>SUM(B37:D37)</f>
        <v>70</v>
      </c>
    </row>
    <row r="38" spans="2:5" ht="12.75">
      <c r="B38">
        <f>SUM(B36:B37)</f>
        <v>50</v>
      </c>
      <c r="C38">
        <f>SUM(C36:C37)</f>
        <v>70</v>
      </c>
      <c r="D38">
        <f>SUM(D36:D37)</f>
        <v>30</v>
      </c>
      <c r="E38">
        <f>SUM(E36:E37)</f>
        <v>150</v>
      </c>
    </row>
    <row r="40" ht="12.75">
      <c r="A40" s="24" t="s">
        <v>120</v>
      </c>
    </row>
    <row r="41" spans="1:2" ht="12.75">
      <c r="A41" t="s">
        <v>106</v>
      </c>
      <c r="B41" t="s">
        <v>107</v>
      </c>
    </row>
    <row r="42" spans="2:4" ht="12.75">
      <c r="B42" t="s">
        <v>108</v>
      </c>
      <c r="C42" t="s">
        <v>109</v>
      </c>
      <c r="D42" t="s">
        <v>110</v>
      </c>
    </row>
    <row r="43" spans="1:5" ht="12.75">
      <c r="A43" t="s">
        <v>111</v>
      </c>
      <c r="B43">
        <f aca="true" t="shared" si="1" ref="B43:D44">(B29-B36)^2/B36</f>
        <v>1.666666666666667</v>
      </c>
      <c r="C43">
        <f t="shared" si="1"/>
        <v>0.19047619047619013</v>
      </c>
      <c r="D43">
        <f t="shared" si="1"/>
        <v>1</v>
      </c>
      <c r="E43">
        <f>SUM(B43:D43)</f>
        <v>2.857142857142857</v>
      </c>
    </row>
    <row r="44" spans="1:5" ht="12.75">
      <c r="A44" t="s">
        <v>112</v>
      </c>
      <c r="B44">
        <f t="shared" si="1"/>
        <v>1.9047619047619053</v>
      </c>
      <c r="C44">
        <f t="shared" si="1"/>
        <v>0.2176870748299316</v>
      </c>
      <c r="D44">
        <f t="shared" si="1"/>
        <v>1.1428571428571428</v>
      </c>
      <c r="E44">
        <f>SUM(B44:D44)</f>
        <v>3.2653061224489797</v>
      </c>
    </row>
    <row r="45" spans="2:5" ht="12.75">
      <c r="B45">
        <f>SUM(B43:B44)</f>
        <v>3.571428571428572</v>
      </c>
      <c r="C45">
        <f>SUM(C43:C44)</f>
        <v>0.40816326530612174</v>
      </c>
      <c r="D45">
        <f>SUM(D43:D44)</f>
        <v>2.142857142857143</v>
      </c>
      <c r="E45" s="25">
        <f>SUM(E43:E44)</f>
        <v>6.122448979591837</v>
      </c>
    </row>
    <row r="48" spans="1:2" ht="12.75">
      <c r="A48" t="s">
        <v>121</v>
      </c>
      <c r="B48">
        <f>CHIINV(0.05,(2-1)*(3-1))</f>
        <v>5.991464547191414</v>
      </c>
    </row>
    <row r="50" ht="12.75">
      <c r="B50" t="s">
        <v>122</v>
      </c>
    </row>
    <row r="51" ht="12.75">
      <c r="B51" t="s">
        <v>136</v>
      </c>
    </row>
    <row r="52" ht="12.75">
      <c r="B52" t="s">
        <v>123</v>
      </c>
    </row>
    <row r="55" ht="12.75">
      <c r="A55" t="s">
        <v>124</v>
      </c>
    </row>
    <row r="56" ht="12.75">
      <c r="A56" t="s">
        <v>125</v>
      </c>
    </row>
    <row r="59" spans="1:7" ht="12.75">
      <c r="A59" t="s">
        <v>131</v>
      </c>
      <c r="D59" t="s">
        <v>133</v>
      </c>
      <c r="G59" t="s">
        <v>138</v>
      </c>
    </row>
    <row r="66" spans="1:2" ht="12.75">
      <c r="A66" t="s">
        <v>20</v>
      </c>
      <c r="B66">
        <v>2</v>
      </c>
    </row>
    <row r="67" spans="1:2" ht="12.75">
      <c r="A67" t="s">
        <v>130</v>
      </c>
      <c r="B67">
        <v>3</v>
      </c>
    </row>
    <row r="69" spans="1:7" ht="12.75">
      <c r="A69" t="s">
        <v>131</v>
      </c>
      <c r="B69">
        <f>SQRT(E45/(E31*(B66-1)))</f>
        <v>0.20203050891044216</v>
      </c>
      <c r="D69" t="s">
        <v>132</v>
      </c>
      <c r="G69" t="s">
        <v>126</v>
      </c>
    </row>
    <row r="70" ht="12.75">
      <c r="G70" t="s">
        <v>127</v>
      </c>
    </row>
    <row r="71" spans="1:7" ht="12.75">
      <c r="A71" t="s">
        <v>133</v>
      </c>
      <c r="B71">
        <f>SQRT(E45/(E45+E31))</f>
        <v>0.19802950859533489</v>
      </c>
      <c r="G71" t="s">
        <v>128</v>
      </c>
    </row>
    <row r="72" ht="12.75">
      <c r="G72" t="s">
        <v>129</v>
      </c>
    </row>
    <row r="73" spans="1:2" ht="12.75">
      <c r="A73" t="s">
        <v>134</v>
      </c>
      <c r="B73">
        <f>E45/(E31*(SQRT((B66-1)*(B67-1))))</f>
        <v>0.02886150127292031</v>
      </c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34521957" r:id="rId2"/>
    <oleObject progId="Equation.3" shapeId="345226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student</cp:lastModifiedBy>
  <dcterms:created xsi:type="dcterms:W3CDTF">2008-11-26T04:02:59Z</dcterms:created>
  <dcterms:modified xsi:type="dcterms:W3CDTF">2009-12-02T14:50:52Z</dcterms:modified>
  <cp:category/>
  <cp:version/>
  <cp:contentType/>
  <cp:contentStatus/>
</cp:coreProperties>
</file>