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1"/>
  </bookViews>
  <sheets>
    <sheet name="example1" sheetId="1" r:id="rId1"/>
    <sheet name="example2" sheetId="2" r:id="rId2"/>
    <sheet name="examp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Martina Majorova</author>
  </authors>
  <commentList>
    <comment ref="C4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dependent variable (Y)</t>
        </r>
      </text>
    </comment>
    <comment ref="B4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independent variable (X)</t>
        </r>
      </text>
    </comment>
    <comment ref="B47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very strong relationship between sales and years of experience</t>
        </r>
      </text>
    </comment>
    <comment ref="B4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app. 93% of variability in sales is expressed by the regression model through years of experience</t>
        </r>
      </text>
    </comment>
    <comment ref="F55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model as a whole is statistically significant both at 0.05 and 0.01 level of significance</t>
        </r>
      </text>
    </comment>
    <comment ref="E60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intercept and regression coeficient are statistically significant both at 0.05 and 0.01 level of significance</t>
        </r>
      </text>
    </comment>
    <comment ref="B67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predicted values (calculated according to parameters in regression model)</t>
        </r>
      </text>
    </comment>
    <comment ref="C67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observed values-predicted values</t>
        </r>
      </text>
    </comment>
    <comment ref="D67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residuals divided by their standard deviation</t>
        </r>
      </text>
    </comment>
    <comment ref="C8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sum of residuals must be zero and sum of residuals squared must be minimized</t>
        </r>
      </text>
    </comment>
    <comment ref="B9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standard deviation of residuals</t>
        </r>
      </text>
    </comment>
  </commentList>
</comments>
</file>

<file path=xl/comments2.xml><?xml version="1.0" encoding="utf-8"?>
<comments xmlns="http://schemas.openxmlformats.org/spreadsheetml/2006/main">
  <authors>
    <author>Martina Majorova</author>
  </authors>
  <commentList>
    <comment ref="A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it is not possible to draw a graph for multiple regression (excel cannot draw a 4D graph)</t>
        </r>
      </text>
    </comment>
    <comment ref="A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dependent variable (Y)</t>
        </r>
      </text>
    </comment>
    <comment ref="B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independent variable (X1)</t>
        </r>
      </text>
    </comment>
    <comment ref="C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independent variable (X2)</t>
        </r>
      </text>
    </comment>
    <comment ref="D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independent variable (X3)
</t>
        </r>
      </text>
    </comment>
    <comment ref="B32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very strong relationship between weekly gross revenue and television&amp;newspaper&amp;online advertising</t>
        </r>
      </text>
    </comment>
    <comment ref="B33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app.93,2% of variability in weekly gross revenue is explained by the regression model through all kinds of advertising</t>
        </r>
      </text>
    </comment>
    <comment ref="F40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SF&lt;0,05 and 0,01, i.e. regression model as a whole is statistically significant at the 0.01 level</t>
        </r>
      </text>
    </comment>
    <comment ref="E45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intercept is statistically significant at 0.01 level</t>
        </r>
      </text>
    </comment>
    <comment ref="A4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TV advertising</t>
        </r>
      </text>
    </comment>
    <comment ref="E4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regression coefficient for TV advertising is statistically significant at 0.01 level</t>
        </r>
      </text>
    </comment>
    <comment ref="A47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newspaper advertising</t>
        </r>
      </text>
    </comment>
    <comment ref="E47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regression coefficient for newspaper advertising is statistically significant at 0.05 level</t>
        </r>
      </text>
    </comment>
    <comment ref="A4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online advertising</t>
        </r>
      </text>
    </comment>
    <comment ref="E4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regression coefficient for online advertising is not statistically significant</t>
        </r>
      </text>
    </comment>
    <comment ref="B7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very strong relationship between weekly gross revenue and television&amp;newspaper advertising</t>
        </r>
      </text>
    </comment>
    <comment ref="B7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app. 91,9% of variability in weekly gross revenue is explained by the regression model throug television and newspaper advertising</t>
        </r>
      </text>
    </comment>
    <comment ref="F8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SF&lt;0.05 and 0.01, i.e. the regression model as a whole is statistically significant at the 0.01 level</t>
        </r>
      </text>
    </comment>
    <comment ref="E9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all values (coefficients) are statistically significant at 0.01 level</t>
        </r>
      </text>
    </comment>
    <comment ref="B92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TV advertising</t>
        </r>
      </text>
    </comment>
    <comment ref="B93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newspaper advertising</t>
        </r>
      </text>
    </comment>
    <comment ref="A110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SF means significance F</t>
        </r>
      </text>
    </comment>
    <comment ref="A130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values of regression coefficient Xvariable 1 (actually it is the variable TV advertising)</t>
        </r>
      </text>
    </comment>
    <comment ref="D130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beta coefficient for the variable TV advertising</t>
        </r>
      </text>
    </comment>
    <comment ref="A13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values of regression coefficient Xvariable 2 (actually it is the variable newspaper advertising)</t>
        </r>
      </text>
    </comment>
    <comment ref="D13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beta coefficient for the variable newspaper advertising</t>
        </r>
      </text>
    </comment>
    <comment ref="A132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standard deviation of the variable Tv advertising</t>
        </r>
      </text>
    </comment>
    <comment ref="A133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standard deviation of the variable newspaper advertising</t>
        </r>
      </text>
    </comment>
    <comment ref="A134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standard deviation of the variable weekly gross revenue</t>
        </r>
      </text>
    </comment>
  </commentList>
</comments>
</file>

<file path=xl/sharedStrings.xml><?xml version="1.0" encoding="utf-8"?>
<sst xmlns="http://schemas.openxmlformats.org/spreadsheetml/2006/main" count="231" uniqueCount="130">
  <si>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</si>
  <si>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</si>
  <si>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</si>
  <si>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</si>
  <si>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</si>
  <si>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</si>
  <si>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</si>
  <si>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</si>
  <si>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</si>
  <si>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</si>
  <si>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</si>
  <si>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</si>
  <si>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</si>
  <si>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</si>
  <si>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</si>
  <si>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</si>
  <si>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</si>
  <si>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</si>
  <si>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</si>
  <si>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</si>
  <si>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</si>
  <si>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</si>
  <si>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</si>
  <si>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</si>
  <si>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Residuals</t>
  </si>
  <si>
    <t>Lower 95,0%</t>
  </si>
  <si>
    <t>Upper 95,0%</t>
  </si>
  <si>
    <t>X Variable 1</t>
  </si>
  <si>
    <t>Predicted Y</t>
  </si>
  <si>
    <t>X Variable 2</t>
  </si>
  <si>
    <t>salesperson</t>
  </si>
  <si>
    <t>years of experience</t>
  </si>
  <si>
    <t>annual sales</t>
  </si>
  <si>
    <t>Develop a scatter plot (diagram) for these data.</t>
  </si>
  <si>
    <t>of experience. Please, interpret all necessary values.</t>
  </si>
  <si>
    <t>Calculate the predicted values of annual sales given the years of experience.</t>
  </si>
  <si>
    <t>Develop the estimated regression equation of the linear form that can be used to predict annual sales given the years</t>
  </si>
  <si>
    <t>Standard Residuals</t>
  </si>
  <si>
    <t>stdev</t>
  </si>
  <si>
    <t>Use Tools/Data Analysis/Regression to perform regression and correlation analysis</t>
  </si>
  <si>
    <t>Y range-the values of the dependent variable, i.e. the whole column of annual sales</t>
  </si>
  <si>
    <t>X range-the values of the independent variable, i.e. the whole column of years of experience</t>
  </si>
  <si>
    <r>
      <t xml:space="preserve">if we plot the values of the dependent and the independent variable, we can see the </t>
    </r>
    <r>
      <rPr>
        <b/>
        <sz val="10"/>
        <color indexed="10"/>
        <rFont val="Arial"/>
        <family val="2"/>
      </rPr>
      <t>linear</t>
    </r>
    <r>
      <rPr>
        <b/>
        <sz val="10"/>
        <rFont val="Arial"/>
        <family val="2"/>
      </rPr>
      <t xml:space="preserve"> relationship between them</t>
    </r>
  </si>
  <si>
    <t>A sales manager has collected the following data concerning annual sales and years of experience:</t>
  </si>
  <si>
    <r>
      <t xml:space="preserve">Find an estimated regression equation of the </t>
    </r>
    <r>
      <rPr>
        <b/>
        <sz val="10"/>
        <color indexed="10"/>
        <rFont val="Arial"/>
        <family val="2"/>
      </rPr>
      <t>linear</t>
    </r>
    <r>
      <rPr>
        <sz val="10"/>
        <rFont val="Arial"/>
        <family val="0"/>
      </rPr>
      <t xml:space="preserve"> form relating weekly gross revenue to television, newspaper</t>
    </r>
  </si>
  <si>
    <t>and online advertising. Please, interpret all necessary values.</t>
  </si>
  <si>
    <t>If there is a variable which is not significant, remove it, rebuilt the model and comment on the power</t>
  </si>
  <si>
    <t>of the model. Which one of the independent variables does have the strongest influence on the dependent</t>
  </si>
  <si>
    <t>variable?</t>
  </si>
  <si>
    <t>weekly gross revenue</t>
  </si>
  <si>
    <t>television advertising</t>
  </si>
  <si>
    <t>newspaper advertising</t>
  </si>
  <si>
    <t>online advertising</t>
  </si>
  <si>
    <t>in $1000s</t>
  </si>
  <si>
    <t>so we would like to find out if TV, newspaper and online advertising (all independent variables) have any</t>
  </si>
  <si>
    <t>influence on the weekly gross revenue (dependent variable)</t>
  </si>
  <si>
    <t>as we have 3 independent variables, we're speaking about multiple regression and correlation analysis</t>
  </si>
  <si>
    <t>Y range-the values of the dependent variable, i.e. the whole column of weekly gross revenue</t>
  </si>
  <si>
    <t>X range-the values of the independent variables, i.e. the whole columns of TV, newspaper and online advertising (you'll select all three columns at once)</t>
  </si>
  <si>
    <t>according to the text, we'll estimate the equation for the linear form: y=b0+b1*x</t>
  </si>
  <si>
    <t>X Variable 3</t>
  </si>
  <si>
    <t xml:space="preserve">since the regression coefficient for online advertising is not statisically significant, the variable online advertising does not </t>
  </si>
  <si>
    <t>influence the weekly gross revenue--&gt;we will remove it and rebuilt the model without it</t>
  </si>
  <si>
    <t>regression analysis without online advertising</t>
  </si>
  <si>
    <t>X range-the values of the independent variables, i.e. the whole columns of TV and newspaper advertising (you'll select both columns at once)</t>
  </si>
  <si>
    <t>be careful: do not select the column for online advertising because we've already removed it from the model</t>
  </si>
  <si>
    <t>original regression model</t>
  </si>
  <si>
    <t>regression model without online advertising</t>
  </si>
  <si>
    <t>SF=0,008</t>
  </si>
  <si>
    <t>SF=0,001</t>
  </si>
  <si>
    <t>F=18,36</t>
  </si>
  <si>
    <t>F=28,37</t>
  </si>
  <si>
    <t>the power of the model without the insignificant variable is higher (is better)</t>
  </si>
  <si>
    <t xml:space="preserve">the power of the model is higher, if the F statistics of the regression model without the </t>
  </si>
  <si>
    <t>insignificant variable is higher than of the original model and the SF of the regression</t>
  </si>
  <si>
    <t>model without the insignificant variable is lower than of the original model</t>
  </si>
  <si>
    <t xml:space="preserve">beta coefficient will answer the question: Which one of the independent variables does have the strongest influence on the dependent </t>
  </si>
  <si>
    <t>abs(bj)/(sxj/sy)</t>
  </si>
  <si>
    <t>beta coefficients</t>
  </si>
  <si>
    <t>b1</t>
  </si>
  <si>
    <t>b2</t>
  </si>
  <si>
    <t>sx1</t>
  </si>
  <si>
    <t>sx2</t>
  </si>
  <si>
    <t>sy</t>
  </si>
  <si>
    <t>the strongest influence on the weekly gross revenue does have the variable TV advertising</t>
  </si>
  <si>
    <t>because of the highest value of the corresponding beta coefficient</t>
  </si>
  <si>
    <t>i.e. the variable TV advertising does have a 62.53% share on the influence of weekly gross revenue</t>
  </si>
  <si>
    <t>Fill in the missing values in the report of simple regression analysis.</t>
  </si>
  <si>
    <t>Explanation:</t>
  </si>
  <si>
    <t>1. observations=15</t>
  </si>
  <si>
    <t xml:space="preserve">number of observations is equal to 15 because it is calculated as degrees of freedom for total variability </t>
  </si>
  <si>
    <t>(14)+1</t>
  </si>
  <si>
    <t>2. df (residual variability)=13</t>
  </si>
  <si>
    <t>degrees of freedom for residual variability is equal to 13 because it is calculated as degrees of freedom</t>
  </si>
  <si>
    <t xml:space="preserve"> for total variability (14)-1</t>
  </si>
  <si>
    <t>3. SS (residual variability)=2267,157</t>
  </si>
  <si>
    <t xml:space="preserve">sum of squares for residual variability is equal to 2267,157 because it is calculated as the corresponding </t>
  </si>
  <si>
    <t>value for mean square (174,3967) multiplied by the corresponding degrees of freedom (13)</t>
  </si>
  <si>
    <t>4. SS (regression=explained variability)=11600,58</t>
  </si>
  <si>
    <t xml:space="preserve">sum of squares for explained variability is equal to 11600,58 because it is calculated as sum of squares </t>
  </si>
  <si>
    <t>for total variability (13867,73)-sum of squares for residual variability (2267,157)</t>
  </si>
  <si>
    <t>5. MS (regression=explained variability)=11600,58</t>
  </si>
  <si>
    <t xml:space="preserve">mean square for explained variability is equal to 11600,58 because it is calculated as sum of squares for </t>
  </si>
  <si>
    <t>explained variability (11600,58) divided by the corresponding degrees of freedom (1)</t>
  </si>
  <si>
    <t>6. F (test statistics)=66,51833</t>
  </si>
  <si>
    <t xml:space="preserve">F statistics is equal to 66,51833 because it is calculated as mean square for explained variability </t>
  </si>
  <si>
    <t>(11600,58) divided by mean square for residual variability (174,3967)</t>
  </si>
  <si>
    <t>7. tStat (intercept)=2,755245</t>
  </si>
  <si>
    <t>test statistics for the intercept is equal to 2,755245 because it is calculated as the value of corresponding</t>
  </si>
  <si>
    <t>coefficient (32,46814) divided by the corresponding standard error (standard deviation; 11,78412)</t>
  </si>
  <si>
    <t>8. Rsquare=0,836516</t>
  </si>
  <si>
    <t xml:space="preserve">coefficient of determination is equal to 0,836516 because it is calculated as sum of squares for explained </t>
  </si>
  <si>
    <t>variability (11600,58) divided by sum of squares for total variability (13867,73)</t>
  </si>
  <si>
    <t>9. MultipleR=0,914612</t>
  </si>
  <si>
    <t xml:space="preserve">correlation coefficient is equal to 0,914612 because it is calculated as the square root of the coefficient of </t>
  </si>
  <si>
    <t>determination (0,836516)</t>
  </si>
  <si>
    <t>10. Standard error=13,20593</t>
  </si>
  <si>
    <t xml:space="preserve">standard error is equal to 13,20593 because it is calculated as the square root of the expression: sum of </t>
  </si>
  <si>
    <t xml:space="preserve">squares for the residual variability (2267,157) divided by number of observations (15) - number of </t>
  </si>
  <si>
    <t>estimated parameters (2)</t>
  </si>
  <si>
    <t>Example 1</t>
  </si>
  <si>
    <t>Example 2</t>
  </si>
  <si>
    <t>Example 3</t>
  </si>
  <si>
    <t>r</t>
  </si>
  <si>
    <t>r^2</t>
  </si>
  <si>
    <t>n</t>
  </si>
  <si>
    <t>ts</t>
  </si>
  <si>
    <t>cv</t>
  </si>
  <si>
    <t>Ha, correlation coeffcicient is significant</t>
  </si>
  <si>
    <t>Ha, correlation coeffcient is significant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</si>
</sst>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Times New Roman CE"/>
      <family val="1"/>
    </font>
    <font>
      <u val="single"/>
      <sz val="10"/>
      <color indexed="12"/>
      <name val="Times New Roman CE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perscript"/>
      <sz val="11.25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9.2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6" fillId="3" borderId="3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Simple regression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0725"/>
          <c:w val="0.921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example1!$B$5:$B$14</c:f>
              <c:numCache/>
            </c:numRef>
          </c:xVal>
          <c:yVal>
            <c:numRef>
              <c:f>example1!$C$5:$C$15</c:f>
              <c:numCache/>
            </c:numRef>
          </c:yVal>
          <c:smooth val="0"/>
        </c:ser>
        <c:axId val="63925956"/>
        <c:axId val="38462693"/>
      </c:scatterChart>
      <c:valAx>
        <c:axId val="63925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years of exp.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2693"/>
        <c:crosses val="autoZero"/>
        <c:crossBetween val="midCat"/>
        <c:dispUnits/>
      </c:valAx>
      <c:valAx>
        <c:axId val="3846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annual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25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8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6</xdr:col>
      <xdr:colOff>561975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0" y="3152775"/>
        <a:ext cx="5619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9">
      <selection activeCell="G51" sqref="G51"/>
    </sheetView>
  </sheetViews>
  <sheetFormatPr defaultColWidth="9.140625" defaultRowHeight="12.75"/>
  <cols>
    <col min="1" max="1" width="11.140625" style="0" customWidth="1"/>
    <col min="2" max="2" width="17.421875" style="0" customWidth="1"/>
    <col min="3" max="3" width="11.421875" style="0" customWidth="1"/>
    <col min="4" max="4" width="17.57421875" style="0" customWidth="1"/>
  </cols>
  <sheetData>
    <row r="1" ht="12.75">
      <c r="A1" s="1" t="s">
        <v>120</v>
      </c>
    </row>
    <row r="2" ht="12.75">
      <c r="A2" t="s">
        <v>43</v>
      </c>
    </row>
    <row r="4" spans="1:3" ht="12.75">
      <c r="A4" t="s">
        <v>30</v>
      </c>
      <c r="B4" t="s">
        <v>31</v>
      </c>
      <c r="C4" t="s">
        <v>32</v>
      </c>
    </row>
    <row r="5" spans="1:3" ht="12.75">
      <c r="A5">
        <v>1</v>
      </c>
      <c r="B5">
        <v>1</v>
      </c>
      <c r="C5">
        <v>80</v>
      </c>
    </row>
    <row r="6" spans="1:3" ht="12.75">
      <c r="A6">
        <v>2</v>
      </c>
      <c r="B6">
        <v>3</v>
      </c>
      <c r="C6">
        <v>97</v>
      </c>
    </row>
    <row r="7" spans="1:3" ht="12.75">
      <c r="A7">
        <v>3</v>
      </c>
      <c r="B7">
        <v>4</v>
      </c>
      <c r="C7">
        <v>92</v>
      </c>
    </row>
    <row r="8" spans="1:3" ht="12.75">
      <c r="A8">
        <v>4</v>
      </c>
      <c r="B8">
        <v>4</v>
      </c>
      <c r="C8">
        <v>102</v>
      </c>
    </row>
    <row r="9" spans="1:3" ht="12.75">
      <c r="A9">
        <v>5</v>
      </c>
      <c r="B9">
        <v>6</v>
      </c>
      <c r="C9">
        <v>103</v>
      </c>
    </row>
    <row r="10" spans="1:3" ht="12.75">
      <c r="A10">
        <v>6</v>
      </c>
      <c r="B10">
        <v>8</v>
      </c>
      <c r="C10">
        <v>111</v>
      </c>
    </row>
    <row r="11" spans="1:3" ht="12.75">
      <c r="A11">
        <v>7</v>
      </c>
      <c r="B11">
        <v>10</v>
      </c>
      <c r="C11">
        <v>119</v>
      </c>
    </row>
    <row r="12" spans="1:3" ht="12.75">
      <c r="A12">
        <v>8</v>
      </c>
      <c r="B12">
        <v>10</v>
      </c>
      <c r="C12">
        <v>123</v>
      </c>
    </row>
    <row r="13" spans="1:3" ht="12.75">
      <c r="A13">
        <v>9</v>
      </c>
      <c r="B13">
        <v>11</v>
      </c>
      <c r="C13">
        <v>117</v>
      </c>
    </row>
    <row r="14" spans="1:3" ht="12.75">
      <c r="A14">
        <v>10</v>
      </c>
      <c r="B14">
        <v>13</v>
      </c>
      <c r="C14">
        <v>136</v>
      </c>
    </row>
    <row r="16" ht="12.75">
      <c r="A16" t="s">
        <v>33</v>
      </c>
    </row>
    <row r="17" ht="12.75">
      <c r="A17" t="s">
        <v>36</v>
      </c>
    </row>
    <row r="18" ht="12.75">
      <c r="A18" t="s">
        <v>34</v>
      </c>
    </row>
    <row r="19" ht="12.75">
      <c r="A19" t="s">
        <v>35</v>
      </c>
    </row>
    <row r="38" ht="12.75">
      <c r="A38" s="1" t="s">
        <v>42</v>
      </c>
    </row>
    <row r="39" ht="12.75">
      <c r="A39" s="1"/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4" ht="12.75">
      <c r="A44" t="s">
        <v>0</v>
      </c>
    </row>
    <row r="45" ht="13.5" thickBot="1"/>
    <row r="46" spans="1:7" ht="12.75">
      <c r="A46" s="2" t="s">
        <v>1</v>
      </c>
      <c r="B46" s="2"/>
      <c r="F46" t="s">
        <v>123</v>
      </c>
      <c r="G46">
        <f>B47</f>
        <v>0.9645646325596489</v>
      </c>
    </row>
    <row r="47" spans="1:7" ht="12.75">
      <c r="A47" s="3" t="s">
        <v>2</v>
      </c>
      <c r="B47" s="3">
        <v>0.9645646325596489</v>
      </c>
      <c r="F47" t="s">
        <v>124</v>
      </c>
      <c r="G47">
        <f>B48</f>
        <v>0.9303849303849304</v>
      </c>
    </row>
    <row r="48" spans="1:7" ht="12.75">
      <c r="A48" s="3" t="s">
        <v>3</v>
      </c>
      <c r="B48" s="3">
        <v>0.9303849303849304</v>
      </c>
      <c r="F48" t="s">
        <v>125</v>
      </c>
      <c r="G48">
        <f>B51</f>
        <v>10</v>
      </c>
    </row>
    <row r="49" spans="1:2" ht="12.75">
      <c r="A49" s="3" t="s">
        <v>4</v>
      </c>
      <c r="B49" s="3">
        <v>0.9216830466830468</v>
      </c>
    </row>
    <row r="50" spans="1:8" ht="12.75">
      <c r="A50" s="3" t="s">
        <v>5</v>
      </c>
      <c r="B50" s="3">
        <v>4.609772228646444</v>
      </c>
      <c r="F50" t="s">
        <v>126</v>
      </c>
      <c r="G50">
        <f>G46/SQRT((1-G47)/(G48-2))</f>
        <v>10.340098986896768</v>
      </c>
      <c r="H50" t="s">
        <v>128</v>
      </c>
    </row>
    <row r="51" spans="1:7" ht="13.5" thickBot="1">
      <c r="A51" s="4" t="s">
        <v>6</v>
      </c>
      <c r="B51" s="4">
        <v>10</v>
      </c>
      <c r="F51" t="s">
        <v>127</v>
      </c>
      <c r="G51">
        <f>TINV(0.05,8)</f>
        <v>2.3060041332991172</v>
      </c>
    </row>
    <row r="53" ht="13.5" thickBot="1">
      <c r="A53" t="s">
        <v>7</v>
      </c>
    </row>
    <row r="54" spans="1:6" ht="12.75">
      <c r="A54" s="5"/>
      <c r="B54" s="5" t="s">
        <v>12</v>
      </c>
      <c r="C54" s="5" t="s">
        <v>13</v>
      </c>
      <c r="D54" s="5" t="s">
        <v>14</v>
      </c>
      <c r="E54" s="5" t="s">
        <v>15</v>
      </c>
      <c r="F54" s="5" t="s">
        <v>16</v>
      </c>
    </row>
    <row r="55" spans="1:6" ht="12.75">
      <c r="A55" s="3" t="s">
        <v>8</v>
      </c>
      <c r="B55" s="3">
        <v>1</v>
      </c>
      <c r="C55" s="3">
        <v>2272</v>
      </c>
      <c r="D55" s="3">
        <v>2272</v>
      </c>
      <c r="E55" s="3">
        <v>106.91764705882349</v>
      </c>
      <c r="F55" s="3">
        <v>6.609029078031982E-06</v>
      </c>
    </row>
    <row r="56" spans="1:6" ht="12.75">
      <c r="A56" s="3" t="s">
        <v>9</v>
      </c>
      <c r="B56" s="3">
        <v>8</v>
      </c>
      <c r="C56" s="3">
        <v>170</v>
      </c>
      <c r="D56" s="3">
        <v>21.25</v>
      </c>
      <c r="E56" s="3"/>
      <c r="F56" s="3"/>
    </row>
    <row r="57" spans="1:6" ht="13.5" thickBot="1">
      <c r="A57" s="4" t="s">
        <v>10</v>
      </c>
      <c r="B57" s="4">
        <v>9</v>
      </c>
      <c r="C57" s="4">
        <v>2442</v>
      </c>
      <c r="D57" s="4"/>
      <c r="E57" s="4"/>
      <c r="F57" s="4"/>
    </row>
    <row r="58" ht="13.5" thickBot="1"/>
    <row r="59" spans="1:9" ht="12.75">
      <c r="A59" s="5"/>
      <c r="B59" s="5" t="s">
        <v>17</v>
      </c>
      <c r="C59" s="5" t="s">
        <v>5</v>
      </c>
      <c r="D59" s="5" t="s">
        <v>18</v>
      </c>
      <c r="E59" s="5" t="s">
        <v>19</v>
      </c>
      <c r="F59" s="5" t="s">
        <v>20</v>
      </c>
      <c r="G59" s="5" t="s">
        <v>21</v>
      </c>
      <c r="H59" s="5" t="s">
        <v>25</v>
      </c>
      <c r="I59" s="5" t="s">
        <v>26</v>
      </c>
    </row>
    <row r="60" spans="1:9" ht="12.75">
      <c r="A60" s="3" t="s">
        <v>11</v>
      </c>
      <c r="B60" s="3">
        <v>80</v>
      </c>
      <c r="C60" s="3">
        <v>3.0753449365678063</v>
      </c>
      <c r="D60" s="3">
        <v>26.013342129121565</v>
      </c>
      <c r="E60" s="3">
        <v>5.120022741394219E-09</v>
      </c>
      <c r="F60" s="3">
        <v>72.90824186495412</v>
      </c>
      <c r="G60" s="3">
        <v>87.09175813504588</v>
      </c>
      <c r="H60" s="3">
        <v>72.90824186495412</v>
      </c>
      <c r="I60" s="3">
        <v>87.09175813504588</v>
      </c>
    </row>
    <row r="61" spans="1:9" ht="13.5" thickBot="1">
      <c r="A61" s="4" t="s">
        <v>27</v>
      </c>
      <c r="B61" s="4">
        <v>4</v>
      </c>
      <c r="C61" s="4">
        <v>0.3868434920273879</v>
      </c>
      <c r="D61" s="4">
        <v>10.340098986896766</v>
      </c>
      <c r="E61" s="4">
        <v>6.609029078031972E-06</v>
      </c>
      <c r="F61" s="4">
        <v>3.1079373084449804</v>
      </c>
      <c r="G61" s="4">
        <v>4.892062691555021</v>
      </c>
      <c r="H61" s="4">
        <v>3.1079373084449804</v>
      </c>
      <c r="I61" s="4">
        <v>4.892062691555021</v>
      </c>
    </row>
    <row r="65" ht="12.75">
      <c r="A65" t="s">
        <v>22</v>
      </c>
    </row>
    <row r="66" ht="13.5" thickBot="1"/>
    <row r="67" spans="1:4" ht="12.75">
      <c r="A67" s="5" t="s">
        <v>23</v>
      </c>
      <c r="B67" s="5" t="s">
        <v>28</v>
      </c>
      <c r="C67" s="5" t="s">
        <v>24</v>
      </c>
      <c r="D67" s="5" t="s">
        <v>37</v>
      </c>
    </row>
    <row r="68" spans="1:4" ht="12.75">
      <c r="A68" s="3">
        <v>1</v>
      </c>
      <c r="B68" s="3">
        <v>84</v>
      </c>
      <c r="C68" s="3">
        <v>-4</v>
      </c>
      <c r="D68" s="3">
        <v>-0.9203579866168444</v>
      </c>
    </row>
    <row r="69" spans="1:4" ht="12.75">
      <c r="A69" s="3">
        <v>2</v>
      </c>
      <c r="B69" s="3">
        <v>92</v>
      </c>
      <c r="C69" s="3">
        <v>5</v>
      </c>
      <c r="D69" s="3">
        <v>1.1504474832710556</v>
      </c>
    </row>
    <row r="70" spans="1:4" ht="12.75">
      <c r="A70" s="3">
        <v>3</v>
      </c>
      <c r="B70" s="3">
        <v>96</v>
      </c>
      <c r="C70" s="3">
        <v>-4</v>
      </c>
      <c r="D70" s="3">
        <v>-0.9203579866168444</v>
      </c>
    </row>
    <row r="71" spans="1:4" ht="12.75">
      <c r="A71" s="3">
        <v>4</v>
      </c>
      <c r="B71" s="3">
        <v>96</v>
      </c>
      <c r="C71" s="3">
        <v>6</v>
      </c>
      <c r="D71" s="3">
        <v>1.3805369799252667</v>
      </c>
    </row>
    <row r="72" spans="1:4" ht="12.75">
      <c r="A72" s="3">
        <v>5</v>
      </c>
      <c r="B72" s="3">
        <v>104</v>
      </c>
      <c r="C72" s="3">
        <v>-1</v>
      </c>
      <c r="D72" s="3">
        <v>-0.2300894966542111</v>
      </c>
    </row>
    <row r="73" spans="1:4" ht="12.75">
      <c r="A73" s="3">
        <v>6</v>
      </c>
      <c r="B73" s="3">
        <v>112</v>
      </c>
      <c r="C73" s="3">
        <v>-1</v>
      </c>
      <c r="D73" s="3">
        <v>-0.2300894966542111</v>
      </c>
    </row>
    <row r="74" spans="1:4" ht="12.75">
      <c r="A74" s="3">
        <v>7</v>
      </c>
      <c r="B74" s="3">
        <v>120</v>
      </c>
      <c r="C74" s="3">
        <v>-1</v>
      </c>
      <c r="D74" s="3">
        <v>-0.2300894966542111</v>
      </c>
    </row>
    <row r="75" spans="1:4" ht="12.75">
      <c r="A75" s="3">
        <v>8</v>
      </c>
      <c r="B75" s="3">
        <v>120</v>
      </c>
      <c r="C75" s="3">
        <v>3</v>
      </c>
      <c r="D75" s="3">
        <v>0.6902684899626333</v>
      </c>
    </row>
    <row r="76" spans="1:4" ht="12.75">
      <c r="A76" s="3">
        <v>9</v>
      </c>
      <c r="B76" s="3">
        <v>124</v>
      </c>
      <c r="C76" s="3">
        <v>-7</v>
      </c>
      <c r="D76" s="3">
        <v>-1.6106264765794778</v>
      </c>
    </row>
    <row r="77" spans="1:4" ht="13.5" thickBot="1">
      <c r="A77" s="4">
        <v>10</v>
      </c>
      <c r="B77" s="4">
        <v>132</v>
      </c>
      <c r="C77" s="4">
        <v>4</v>
      </c>
      <c r="D77" s="4">
        <v>0.9203579866168444</v>
      </c>
    </row>
    <row r="79" spans="1:4" ht="12.75">
      <c r="A79">
        <v>1</v>
      </c>
      <c r="B79">
        <f>$B$60+($B$61*B5)</f>
        <v>84</v>
      </c>
      <c r="C79">
        <f aca="true" t="shared" si="0" ref="C79:C88">C5-B79</f>
        <v>-4</v>
      </c>
      <c r="D79">
        <f>C79/$C$91</f>
        <v>-0.9203579866168444</v>
      </c>
    </row>
    <row r="80" spans="1:4" ht="12.75">
      <c r="A80">
        <v>2</v>
      </c>
      <c r="B80">
        <f aca="true" t="shared" si="1" ref="B80:B87">$B$60+($B$61*B6)</f>
        <v>92</v>
      </c>
      <c r="C80">
        <f t="shared" si="0"/>
        <v>5</v>
      </c>
      <c r="D80">
        <f aca="true" t="shared" si="2" ref="D80:D88">C80/$C$91</f>
        <v>1.1504474832710556</v>
      </c>
    </row>
    <row r="81" spans="1:4" ht="12.75">
      <c r="A81">
        <v>3</v>
      </c>
      <c r="B81">
        <f t="shared" si="1"/>
        <v>96</v>
      </c>
      <c r="C81">
        <f t="shared" si="0"/>
        <v>-4</v>
      </c>
      <c r="D81">
        <f t="shared" si="2"/>
        <v>-0.9203579866168444</v>
      </c>
    </row>
    <row r="82" spans="1:4" ht="12.75">
      <c r="A82">
        <v>4</v>
      </c>
      <c r="B82">
        <f t="shared" si="1"/>
        <v>96</v>
      </c>
      <c r="C82">
        <f t="shared" si="0"/>
        <v>6</v>
      </c>
      <c r="D82">
        <f t="shared" si="2"/>
        <v>1.3805369799252667</v>
      </c>
    </row>
    <row r="83" spans="1:4" ht="12.75">
      <c r="A83">
        <v>5</v>
      </c>
      <c r="B83">
        <f t="shared" si="1"/>
        <v>104</v>
      </c>
      <c r="C83">
        <f t="shared" si="0"/>
        <v>-1</v>
      </c>
      <c r="D83">
        <f t="shared" si="2"/>
        <v>-0.2300894966542111</v>
      </c>
    </row>
    <row r="84" spans="1:4" ht="12.75">
      <c r="A84">
        <v>6</v>
      </c>
      <c r="B84">
        <f t="shared" si="1"/>
        <v>112</v>
      </c>
      <c r="C84">
        <f t="shared" si="0"/>
        <v>-1</v>
      </c>
      <c r="D84">
        <f t="shared" si="2"/>
        <v>-0.2300894966542111</v>
      </c>
    </row>
    <row r="85" spans="1:4" ht="12.75">
      <c r="A85">
        <v>7</v>
      </c>
      <c r="B85">
        <f t="shared" si="1"/>
        <v>120</v>
      </c>
      <c r="C85">
        <f t="shared" si="0"/>
        <v>-1</v>
      </c>
      <c r="D85">
        <f t="shared" si="2"/>
        <v>-0.2300894966542111</v>
      </c>
    </row>
    <row r="86" spans="1:4" ht="12.75">
      <c r="A86">
        <v>8</v>
      </c>
      <c r="B86">
        <f t="shared" si="1"/>
        <v>120</v>
      </c>
      <c r="C86">
        <f t="shared" si="0"/>
        <v>3</v>
      </c>
      <c r="D86">
        <f t="shared" si="2"/>
        <v>0.6902684899626333</v>
      </c>
    </row>
    <row r="87" spans="1:4" ht="12.75">
      <c r="A87">
        <v>9</v>
      </c>
      <c r="B87">
        <f t="shared" si="1"/>
        <v>124</v>
      </c>
      <c r="C87">
        <f t="shared" si="0"/>
        <v>-7</v>
      </c>
      <c r="D87">
        <f t="shared" si="2"/>
        <v>-1.6106264765794778</v>
      </c>
    </row>
    <row r="88" spans="1:4" ht="12.75">
      <c r="A88">
        <v>10</v>
      </c>
      <c r="B88">
        <f>$B$60+($B$61*B14)</f>
        <v>132</v>
      </c>
      <c r="C88">
        <f t="shared" si="0"/>
        <v>4</v>
      </c>
      <c r="D88">
        <f t="shared" si="2"/>
        <v>0.9203579866168444</v>
      </c>
    </row>
    <row r="89" ht="12.75">
      <c r="C89">
        <f>SUM(C79:C88)</f>
        <v>0</v>
      </c>
    </row>
    <row r="91" spans="2:3" ht="12.75">
      <c r="B91" t="s">
        <v>38</v>
      </c>
      <c r="C91">
        <f>STDEV(C68:C77)</f>
        <v>4.346134936801766</v>
      </c>
    </row>
  </sheetData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3" shapeId="7057221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19.140625" style="0" customWidth="1"/>
    <col min="2" max="2" width="19.421875" style="0" customWidth="1"/>
    <col min="3" max="3" width="21.00390625" style="0" customWidth="1"/>
    <col min="4" max="4" width="15.7109375" style="0" customWidth="1"/>
    <col min="6" max="6" width="12.421875" style="0" customWidth="1"/>
  </cols>
  <sheetData>
    <row r="1" ht="12.75">
      <c r="A1" s="1" t="s">
        <v>121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8" spans="1:4" ht="14.25" customHeight="1">
      <c r="A8" t="s">
        <v>49</v>
      </c>
      <c r="B8" t="s">
        <v>50</v>
      </c>
      <c r="C8" t="s">
        <v>51</v>
      </c>
      <c r="D8" t="s">
        <v>52</v>
      </c>
    </row>
    <row r="9" spans="1:4" ht="14.25" customHeight="1">
      <c r="A9" t="s">
        <v>53</v>
      </c>
      <c r="B9" t="s">
        <v>53</v>
      </c>
      <c r="C9" t="s">
        <v>53</v>
      </c>
      <c r="D9" t="s">
        <v>53</v>
      </c>
    </row>
    <row r="10" spans="1:4" ht="12.75">
      <c r="A10">
        <v>96</v>
      </c>
      <c r="B10">
        <v>5</v>
      </c>
      <c r="C10">
        <v>1.5</v>
      </c>
      <c r="D10">
        <v>10</v>
      </c>
    </row>
    <row r="11" spans="1:4" ht="12.75">
      <c r="A11">
        <v>90</v>
      </c>
      <c r="B11">
        <v>2</v>
      </c>
      <c r="C11">
        <v>2</v>
      </c>
      <c r="D11">
        <v>8</v>
      </c>
    </row>
    <row r="12" spans="1:4" ht="12.75">
      <c r="A12">
        <v>95</v>
      </c>
      <c r="B12">
        <v>4</v>
      </c>
      <c r="C12">
        <v>1.5</v>
      </c>
      <c r="D12">
        <v>9</v>
      </c>
    </row>
    <row r="13" spans="1:4" ht="12.75">
      <c r="A13">
        <v>92</v>
      </c>
      <c r="B13">
        <v>2.5</v>
      </c>
      <c r="C13">
        <v>2.5</v>
      </c>
      <c r="D13">
        <v>14</v>
      </c>
    </row>
    <row r="14" spans="1:4" ht="12.75">
      <c r="A14">
        <v>95</v>
      </c>
      <c r="B14">
        <v>3</v>
      </c>
      <c r="C14">
        <v>3.3</v>
      </c>
      <c r="D14">
        <v>11</v>
      </c>
    </row>
    <row r="15" spans="1:4" ht="12.75">
      <c r="A15">
        <v>94</v>
      </c>
      <c r="B15">
        <v>3.5</v>
      </c>
      <c r="C15">
        <v>2.3</v>
      </c>
      <c r="D15">
        <v>7</v>
      </c>
    </row>
    <row r="16" spans="1:4" ht="12.75">
      <c r="A16">
        <v>94</v>
      </c>
      <c r="B16">
        <v>2.5</v>
      </c>
      <c r="C16">
        <v>4.2</v>
      </c>
      <c r="D16">
        <v>9</v>
      </c>
    </row>
    <row r="17" spans="1:4" ht="12.75">
      <c r="A17">
        <v>94</v>
      </c>
      <c r="B17">
        <v>3</v>
      </c>
      <c r="C17">
        <v>2.5</v>
      </c>
      <c r="D17">
        <v>15</v>
      </c>
    </row>
    <row r="18" spans="1:4" ht="12.75">
      <c r="A18">
        <f>STDEV(A10:A17)</f>
        <v>1.9086270308410553</v>
      </c>
      <c r="B18">
        <f>STDEV(B10:B17)</f>
        <v>0.9613049166924836</v>
      </c>
      <c r="C18">
        <f>STDEV(C10:C17)</f>
        <v>0.9114352888243276</v>
      </c>
      <c r="D18">
        <f>STDEV(D10:D17)</f>
        <v>2.8252686345094435</v>
      </c>
    </row>
    <row r="20" ht="12.75">
      <c r="A20" t="s">
        <v>54</v>
      </c>
    </row>
    <row r="21" ht="12.75">
      <c r="A21" t="s">
        <v>55</v>
      </c>
    </row>
    <row r="23" ht="12.75">
      <c r="A23" t="s">
        <v>56</v>
      </c>
    </row>
    <row r="25" ht="12.75">
      <c r="A25" t="s">
        <v>39</v>
      </c>
    </row>
    <row r="26" spans="1:11" ht="12.75">
      <c r="A26" t="s">
        <v>57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t="s">
        <v>58</v>
      </c>
      <c r="J27" s="8"/>
      <c r="K27" s="8"/>
    </row>
    <row r="28" spans="10:11" ht="12.75">
      <c r="J28" s="8"/>
      <c r="K28" s="8"/>
    </row>
    <row r="29" spans="1:11" ht="12.75">
      <c r="A29" t="s">
        <v>59</v>
      </c>
      <c r="J29" s="8"/>
      <c r="K29" s="8"/>
    </row>
    <row r="30" spans="10:11" ht="13.5" thickBot="1">
      <c r="J30" s="8"/>
      <c r="K30" s="8"/>
    </row>
    <row r="31" spans="1:11" ht="12.75">
      <c r="A31" s="2" t="s">
        <v>1</v>
      </c>
      <c r="B31" s="2"/>
      <c r="J31" s="8"/>
      <c r="K31" s="8"/>
    </row>
    <row r="32" spans="1:11" ht="12.75">
      <c r="A32" s="3" t="s">
        <v>2</v>
      </c>
      <c r="B32" s="3">
        <v>0.9655677863922127</v>
      </c>
      <c r="E32" t="s">
        <v>123</v>
      </c>
      <c r="F32">
        <f>B32</f>
        <v>0.9655677863922127</v>
      </c>
      <c r="J32" s="8"/>
      <c r="K32" s="8"/>
    </row>
    <row r="33" spans="1:11" ht="12.75">
      <c r="A33" s="3" t="s">
        <v>3</v>
      </c>
      <c r="B33" s="3">
        <v>0.9323211501183578</v>
      </c>
      <c r="E33" t="s">
        <v>124</v>
      </c>
      <c r="F33">
        <f>B33</f>
        <v>0.9323211501183578</v>
      </c>
      <c r="J33" s="8"/>
      <c r="K33" s="8"/>
    </row>
    <row r="34" spans="1:11" ht="12.75">
      <c r="A34" s="3" t="s">
        <v>4</v>
      </c>
      <c r="B34" s="3">
        <v>0.8815620127071262</v>
      </c>
      <c r="E34" t="s">
        <v>125</v>
      </c>
      <c r="F34">
        <f>B36</f>
        <v>8</v>
      </c>
      <c r="J34" s="8"/>
      <c r="K34" s="8"/>
    </row>
    <row r="35" spans="1:11" ht="12.75">
      <c r="A35" s="3" t="s">
        <v>5</v>
      </c>
      <c r="B35" s="3">
        <v>0.656850567477466</v>
      </c>
      <c r="E35" t="s">
        <v>126</v>
      </c>
      <c r="F35">
        <f>F32/SQRT((1-F33)/(F34-2))</f>
        <v>9.091423915361469</v>
      </c>
      <c r="G35" t="s">
        <v>129</v>
      </c>
      <c r="J35" s="8"/>
      <c r="K35" s="8"/>
    </row>
    <row r="36" spans="1:11" ht="13.5" thickBot="1">
      <c r="A36" s="4" t="s">
        <v>6</v>
      </c>
      <c r="B36" s="4">
        <v>8</v>
      </c>
      <c r="E36" t="s">
        <v>127</v>
      </c>
      <c r="F36">
        <f>TINV(0.05,6)</f>
        <v>2.4469118464326822</v>
      </c>
      <c r="J36" s="8"/>
      <c r="K36" s="8"/>
    </row>
    <row r="37" spans="10:11" ht="12.75">
      <c r="J37" s="8"/>
      <c r="K37" s="8"/>
    </row>
    <row r="38" spans="1:11" ht="13.5" thickBot="1">
      <c r="A38" t="s">
        <v>7</v>
      </c>
      <c r="J38" s="8"/>
      <c r="K38" s="8"/>
    </row>
    <row r="39" spans="1:11" ht="12.75">
      <c r="A39" s="5"/>
      <c r="B39" s="5" t="s">
        <v>12</v>
      </c>
      <c r="C39" s="5" t="s">
        <v>13</v>
      </c>
      <c r="D39" s="5" t="s">
        <v>14</v>
      </c>
      <c r="E39" s="5" t="s">
        <v>15</v>
      </c>
      <c r="F39" s="5" t="s">
        <v>16</v>
      </c>
      <c r="J39" s="8"/>
      <c r="K39" s="8"/>
    </row>
    <row r="40" spans="1:11" ht="12.75">
      <c r="A40" s="3" t="s">
        <v>8</v>
      </c>
      <c r="B40" s="3">
        <v>3</v>
      </c>
      <c r="C40" s="3">
        <v>23.774189328018124</v>
      </c>
      <c r="D40" s="3">
        <v>7.924729776006042</v>
      </c>
      <c r="E40" s="3">
        <v>18.367553068623657</v>
      </c>
      <c r="F40" s="3">
        <v>0.008392023710111144</v>
      </c>
      <c r="J40" s="8"/>
      <c r="K40" s="8"/>
    </row>
    <row r="41" spans="1:11" ht="12.75">
      <c r="A41" s="3" t="s">
        <v>9</v>
      </c>
      <c r="B41" s="3">
        <v>4</v>
      </c>
      <c r="C41" s="3">
        <v>1.7258106719818764</v>
      </c>
      <c r="D41" s="3">
        <v>0.4314526679954691</v>
      </c>
      <c r="E41" s="3"/>
      <c r="F41" s="3"/>
      <c r="J41" s="8"/>
      <c r="K41" s="8"/>
    </row>
    <row r="42" spans="1:11" ht="13.5" thickBot="1">
      <c r="A42" s="4" t="s">
        <v>10</v>
      </c>
      <c r="B42" s="4">
        <v>7</v>
      </c>
      <c r="C42" s="4">
        <v>25.5</v>
      </c>
      <c r="D42" s="4"/>
      <c r="E42" s="4"/>
      <c r="F42" s="4"/>
      <c r="J42" s="8"/>
      <c r="K42" s="8"/>
    </row>
    <row r="43" spans="10:11" ht="13.5" thickBot="1">
      <c r="J43" s="8"/>
      <c r="K43" s="8"/>
    </row>
    <row r="44" spans="1:11" ht="12.75">
      <c r="A44" s="5"/>
      <c r="B44" s="5" t="s">
        <v>17</v>
      </c>
      <c r="C44" s="5" t="s">
        <v>5</v>
      </c>
      <c r="D44" s="5" t="s">
        <v>18</v>
      </c>
      <c r="E44" s="5" t="s">
        <v>19</v>
      </c>
      <c r="F44" s="5" t="s">
        <v>20</v>
      </c>
      <c r="G44" s="5" t="s">
        <v>21</v>
      </c>
      <c r="H44" s="5" t="s">
        <v>25</v>
      </c>
      <c r="I44" s="5" t="s">
        <v>26</v>
      </c>
      <c r="J44" s="8"/>
      <c r="K44" s="8"/>
    </row>
    <row r="45" spans="1:11" ht="12.75">
      <c r="A45" s="3" t="s">
        <v>11</v>
      </c>
      <c r="B45" s="3">
        <v>82.3496316524274</v>
      </c>
      <c r="C45" s="3">
        <v>1.8909022857993711</v>
      </c>
      <c r="D45" s="3">
        <v>43.55044270181018</v>
      </c>
      <c r="E45" s="3">
        <v>1.6620954305827712E-06</v>
      </c>
      <c r="F45" s="3">
        <v>77.0996452569036</v>
      </c>
      <c r="G45" s="3">
        <v>87.59961804795121</v>
      </c>
      <c r="H45" s="3">
        <v>77.0996452569036</v>
      </c>
      <c r="I45" s="3">
        <v>87.59961804795121</v>
      </c>
      <c r="J45" s="8"/>
      <c r="K45" s="8"/>
    </row>
    <row r="46" spans="1:11" ht="12.75">
      <c r="A46" s="3" t="s">
        <v>27</v>
      </c>
      <c r="B46" s="3">
        <v>2.3169545250994403</v>
      </c>
      <c r="C46" s="3">
        <v>0.31227859035888916</v>
      </c>
      <c r="D46" s="3">
        <v>7.419511284576564</v>
      </c>
      <c r="E46" s="3">
        <v>0.0017611806588735957</v>
      </c>
      <c r="F46" s="3">
        <v>1.4499301614875235</v>
      </c>
      <c r="G46" s="3">
        <v>3.183978888711357</v>
      </c>
      <c r="H46" s="3">
        <v>1.4499301614875235</v>
      </c>
      <c r="I46" s="3">
        <v>3.183978888711357</v>
      </c>
      <c r="J46" s="8"/>
      <c r="K46" s="8"/>
    </row>
    <row r="47" spans="1:11" ht="12.75">
      <c r="A47" s="3" t="s">
        <v>29</v>
      </c>
      <c r="B47" s="3">
        <v>1.292702415552258</v>
      </c>
      <c r="C47" s="3">
        <v>0.32795344644107555</v>
      </c>
      <c r="D47" s="3">
        <v>3.941725356389941</v>
      </c>
      <c r="E47" s="3">
        <v>0.01693522542167517</v>
      </c>
      <c r="F47" s="3">
        <v>0.38215767449868876</v>
      </c>
      <c r="G47" s="3">
        <v>2.203247156605827</v>
      </c>
      <c r="H47" s="3">
        <v>0.38215767449868876</v>
      </c>
      <c r="I47" s="3">
        <v>2.203247156605827</v>
      </c>
      <c r="J47" s="8"/>
      <c r="K47" s="8"/>
    </row>
    <row r="48" spans="1:11" ht="13.5" thickBot="1">
      <c r="A48" s="4" t="s">
        <v>60</v>
      </c>
      <c r="B48" s="4">
        <v>0.07861564533265433</v>
      </c>
      <c r="C48" s="4">
        <v>0.08871880779732766</v>
      </c>
      <c r="D48" s="4">
        <v>0.8861215258014586</v>
      </c>
      <c r="E48" s="9">
        <v>0.42561250061166</v>
      </c>
      <c r="F48" s="4">
        <v>-0.167707254301558</v>
      </c>
      <c r="G48" s="4">
        <v>0.3249385449668667</v>
      </c>
      <c r="H48" s="4">
        <v>-0.167707254301558</v>
      </c>
      <c r="I48" s="4">
        <v>0.3249385449668667</v>
      </c>
      <c r="J48" s="8"/>
      <c r="K48" s="8"/>
    </row>
    <row r="49" spans="10:11" ht="12.75">
      <c r="J49" s="8"/>
      <c r="K49" s="8"/>
    </row>
    <row r="50" spans="10:11" ht="12.75">
      <c r="J50" s="8"/>
      <c r="K50" s="8"/>
    </row>
    <row r="51" spans="10:11" ht="12.75">
      <c r="J51" s="8"/>
      <c r="K51" s="8"/>
    </row>
    <row r="52" spans="1:11" ht="12.75">
      <c r="A52" t="s">
        <v>22</v>
      </c>
      <c r="J52" s="8"/>
      <c r="K52" s="8"/>
    </row>
    <row r="53" spans="10:11" ht="13.5" thickBot="1">
      <c r="J53" s="8"/>
      <c r="K53" s="8"/>
    </row>
    <row r="54" spans="1:11" ht="12.75">
      <c r="A54" s="5" t="s">
        <v>23</v>
      </c>
      <c r="B54" s="5" t="s">
        <v>28</v>
      </c>
      <c r="C54" s="5" t="s">
        <v>24</v>
      </c>
      <c r="D54" s="5" t="s">
        <v>37</v>
      </c>
      <c r="J54" s="8"/>
      <c r="K54" s="8"/>
    </row>
    <row r="55" spans="1:11" ht="12.75">
      <c r="A55" s="3">
        <v>1</v>
      </c>
      <c r="B55" s="3">
        <v>96.65961435457955</v>
      </c>
      <c r="C55" s="3">
        <v>-0.6596143545795456</v>
      </c>
      <c r="D55" s="3">
        <v>-1.3284418327656558</v>
      </c>
      <c r="J55" s="8"/>
      <c r="K55" s="8"/>
    </row>
    <row r="56" spans="1:11" ht="12.75">
      <c r="A56" s="3">
        <v>2</v>
      </c>
      <c r="B56" s="3">
        <v>90.19787069639203</v>
      </c>
      <c r="C56" s="3">
        <v>-0.19787069639203025</v>
      </c>
      <c r="D56" s="3">
        <v>-0.39850513976943164</v>
      </c>
      <c r="J56" s="8"/>
      <c r="K56" s="8"/>
    </row>
    <row r="57" spans="1:11" ht="12.75">
      <c r="A57" s="3">
        <v>3</v>
      </c>
      <c r="B57" s="3">
        <v>94.26404418414745</v>
      </c>
      <c r="C57" s="3">
        <v>0.7359558158525488</v>
      </c>
      <c r="D57" s="3">
        <v>1.4821910500551447</v>
      </c>
      <c r="J57" s="8"/>
      <c r="K57" s="8"/>
    </row>
    <row r="58" spans="1:11" ht="12.75">
      <c r="A58" s="3">
        <v>4</v>
      </c>
      <c r="B58" s="3">
        <v>92.47439303871381</v>
      </c>
      <c r="C58" s="3">
        <v>-0.47439303871381355</v>
      </c>
      <c r="D58" s="3">
        <v>-0.9554121335063339</v>
      </c>
      <c r="J58" s="8"/>
      <c r="K58" s="8"/>
    </row>
    <row r="59" spans="1:11" ht="12.75">
      <c r="A59" s="3">
        <v>5</v>
      </c>
      <c r="B59" s="3">
        <v>94.43118529770737</v>
      </c>
      <c r="C59" s="3">
        <v>0.5688147022926273</v>
      </c>
      <c r="D59" s="3">
        <v>1.1455742895397272</v>
      </c>
      <c r="J59" s="8"/>
      <c r="K59" s="8"/>
    </row>
    <row r="60" spans="1:11" ht="12.75">
      <c r="A60" s="3">
        <v>6</v>
      </c>
      <c r="B60" s="3">
        <v>93.98249756337422</v>
      </c>
      <c r="C60" s="3">
        <v>0.017502436625775886</v>
      </c>
      <c r="D60" s="3">
        <v>0.035249337476639955</v>
      </c>
      <c r="J60" s="8"/>
      <c r="K60" s="8"/>
    </row>
    <row r="61" spans="1:11" ht="12.75">
      <c r="A61" s="3">
        <v>7</v>
      </c>
      <c r="B61" s="3">
        <v>94.27890891848939</v>
      </c>
      <c r="C61" s="3">
        <v>-0.2789089184893925</v>
      </c>
      <c r="D61" s="3">
        <v>-0.5617134804304105</v>
      </c>
      <c r="J61" s="8"/>
      <c r="K61" s="8"/>
    </row>
    <row r="62" spans="1:11" ht="13.5" thickBot="1">
      <c r="A62" s="4">
        <v>8</v>
      </c>
      <c r="B62" s="4">
        <v>93.71148594659618</v>
      </c>
      <c r="C62" s="4">
        <v>0.28851405340381575</v>
      </c>
      <c r="D62" s="4">
        <v>0.5810579094002913</v>
      </c>
      <c r="J62" s="8"/>
      <c r="K62" s="8"/>
    </row>
    <row r="63" ht="12.75">
      <c r="C63">
        <f>SUM(C55:C62)</f>
        <v>-1.4210854715202004E-14</v>
      </c>
    </row>
    <row r="65" ht="12.75">
      <c r="A65" t="s">
        <v>61</v>
      </c>
    </row>
    <row r="66" ht="12.75">
      <c r="A66" t="s">
        <v>62</v>
      </c>
    </row>
    <row r="68" ht="12.75">
      <c r="A68" t="s">
        <v>63</v>
      </c>
    </row>
    <row r="70" ht="12.75">
      <c r="A70" t="s">
        <v>39</v>
      </c>
    </row>
    <row r="71" ht="12.75">
      <c r="A71" t="s">
        <v>57</v>
      </c>
    </row>
    <row r="72" ht="12.75">
      <c r="A72" t="s">
        <v>64</v>
      </c>
    </row>
    <row r="73" ht="12.75">
      <c r="A73" t="s">
        <v>65</v>
      </c>
    </row>
    <row r="75" ht="12.75">
      <c r="A75" t="s">
        <v>0</v>
      </c>
    </row>
    <row r="76" ht="13.5" thickBot="1"/>
    <row r="77" spans="1:2" ht="12.75">
      <c r="A77" s="2" t="s">
        <v>1</v>
      </c>
      <c r="B77" s="2"/>
    </row>
    <row r="78" spans="1:2" ht="12.75">
      <c r="A78" s="3" t="s">
        <v>2</v>
      </c>
      <c r="B78" s="3">
        <v>0.9586634444393028</v>
      </c>
    </row>
    <row r="79" spans="1:2" ht="12.75">
      <c r="A79" s="3" t="s">
        <v>3</v>
      </c>
      <c r="B79" s="3">
        <v>0.9190355997042283</v>
      </c>
    </row>
    <row r="80" spans="1:2" ht="12.75">
      <c r="A80" s="3" t="s">
        <v>4</v>
      </c>
      <c r="B80" s="3">
        <v>0.8866498395859196</v>
      </c>
    </row>
    <row r="81" spans="1:2" ht="12.75">
      <c r="A81" s="3" t="s">
        <v>5</v>
      </c>
      <c r="B81" s="3">
        <v>0.6425873026355524</v>
      </c>
    </row>
    <row r="82" spans="1:2" ht="13.5" thickBot="1">
      <c r="A82" s="4" t="s">
        <v>6</v>
      </c>
      <c r="B82" s="4">
        <v>8</v>
      </c>
    </row>
    <row r="84" ht="13.5" thickBot="1">
      <c r="A84" t="s">
        <v>7</v>
      </c>
    </row>
    <row r="85" spans="1:6" ht="12.75">
      <c r="A85" s="5"/>
      <c r="B85" s="5" t="s">
        <v>12</v>
      </c>
      <c r="C85" s="5" t="s">
        <v>13</v>
      </c>
      <c r="D85" s="5" t="s">
        <v>14</v>
      </c>
      <c r="E85" s="5" t="s">
        <v>15</v>
      </c>
      <c r="F85" s="5" t="s">
        <v>16</v>
      </c>
    </row>
    <row r="86" spans="1:6" ht="12.75">
      <c r="A86" s="3" t="s">
        <v>8</v>
      </c>
      <c r="B86" s="3">
        <v>2</v>
      </c>
      <c r="C86" s="3">
        <v>23.435407792457823</v>
      </c>
      <c r="D86" s="3">
        <v>11.717703896228912</v>
      </c>
      <c r="E86" s="3">
        <v>28.377768387923997</v>
      </c>
      <c r="F86" s="3">
        <v>0.001865242311498385</v>
      </c>
    </row>
    <row r="87" spans="1:6" ht="12.75">
      <c r="A87" s="3" t="s">
        <v>9</v>
      </c>
      <c r="B87" s="3">
        <v>5</v>
      </c>
      <c r="C87" s="3">
        <v>2.064592207542175</v>
      </c>
      <c r="D87" s="3">
        <v>0.41291844150843504</v>
      </c>
      <c r="E87" s="3"/>
      <c r="F87" s="3"/>
    </row>
    <row r="88" spans="1:6" ht="13.5" thickBot="1">
      <c r="A88" s="4" t="s">
        <v>10</v>
      </c>
      <c r="B88" s="4">
        <v>7</v>
      </c>
      <c r="C88" s="4">
        <v>25.5</v>
      </c>
      <c r="D88" s="4"/>
      <c r="E88" s="4"/>
      <c r="F88" s="4"/>
    </row>
    <row r="89" ht="13.5" thickBot="1"/>
    <row r="90" spans="1:9" ht="12.75">
      <c r="A90" s="5"/>
      <c r="B90" s="5" t="s">
        <v>17</v>
      </c>
      <c r="C90" s="5" t="s">
        <v>5</v>
      </c>
      <c r="D90" s="5" t="s">
        <v>18</v>
      </c>
      <c r="E90" s="5" t="s">
        <v>19</v>
      </c>
      <c r="F90" s="5" t="s">
        <v>20</v>
      </c>
      <c r="G90" s="5" t="s">
        <v>21</v>
      </c>
      <c r="H90" s="5" t="s">
        <v>25</v>
      </c>
      <c r="I90" s="5" t="s">
        <v>26</v>
      </c>
    </row>
    <row r="91" spans="1:9" ht="12.75">
      <c r="A91" s="3" t="s">
        <v>11</v>
      </c>
      <c r="B91" s="3">
        <v>83.23009169013068</v>
      </c>
      <c r="C91" s="3">
        <v>1.5738689517393458</v>
      </c>
      <c r="D91" s="3">
        <v>52.88247893711211</v>
      </c>
      <c r="E91" s="3">
        <v>4.571749093183566E-08</v>
      </c>
      <c r="F91" s="3">
        <v>79.18433275259505</v>
      </c>
      <c r="G91" s="3">
        <v>87.2758506276663</v>
      </c>
      <c r="H91" s="3">
        <v>79.18433275259505</v>
      </c>
      <c r="I91" s="3">
        <v>87.2758506276663</v>
      </c>
    </row>
    <row r="92" spans="1:9" ht="12.75">
      <c r="A92" s="3" t="s">
        <v>27</v>
      </c>
      <c r="B92" s="3">
        <v>2.290183620917865</v>
      </c>
      <c r="C92" s="3">
        <v>0.304064556054562</v>
      </c>
      <c r="D92" s="3">
        <v>7.531899313206731</v>
      </c>
      <c r="E92" s="3">
        <v>0.0006532316672441341</v>
      </c>
      <c r="F92" s="3">
        <v>1.508560796548636</v>
      </c>
      <c r="G92" s="3">
        <v>3.071806445287094</v>
      </c>
      <c r="H92" s="3">
        <v>1.508560796548636</v>
      </c>
      <c r="I92" s="3">
        <v>3.071806445287094</v>
      </c>
    </row>
    <row r="93" spans="1:9" ht="13.5" thickBot="1">
      <c r="A93" s="4" t="s">
        <v>29</v>
      </c>
      <c r="B93" s="4">
        <v>1.3009890982600543</v>
      </c>
      <c r="C93" s="4">
        <v>0.32070159704284407</v>
      </c>
      <c r="D93" s="4">
        <v>4.0566966621193625</v>
      </c>
      <c r="E93" s="4">
        <v>0.009760797799163837</v>
      </c>
      <c r="F93" s="4">
        <v>0.47659939854322897</v>
      </c>
      <c r="G93" s="4">
        <v>2.1253787979768797</v>
      </c>
      <c r="H93" s="4">
        <v>0.47659939854322897</v>
      </c>
      <c r="I93" s="4">
        <v>2.1253787979768797</v>
      </c>
    </row>
    <row r="97" ht="12.75">
      <c r="A97" t="s">
        <v>22</v>
      </c>
    </row>
    <row r="98" ht="13.5" thickBot="1"/>
    <row r="99" spans="1:4" ht="12.75">
      <c r="A99" s="5" t="s">
        <v>23</v>
      </c>
      <c r="B99" s="5" t="s">
        <v>28</v>
      </c>
      <c r="C99" s="5" t="s">
        <v>24</v>
      </c>
      <c r="D99" s="5" t="s">
        <v>37</v>
      </c>
    </row>
    <row r="100" spans="1:4" ht="12.75">
      <c r="A100" s="3">
        <v>1</v>
      </c>
      <c r="B100" s="3">
        <v>96.63249344211007</v>
      </c>
      <c r="C100" s="3">
        <v>-0.632493442110075</v>
      </c>
      <c r="D100" s="3">
        <v>-1.1646298177580792</v>
      </c>
    </row>
    <row r="101" spans="1:4" ht="12.75">
      <c r="A101" s="3">
        <v>2</v>
      </c>
      <c r="B101" s="3">
        <v>90.41243712848652</v>
      </c>
      <c r="C101" s="3">
        <v>-0.41243712848651626</v>
      </c>
      <c r="D101" s="3">
        <v>-0.7594332933847594</v>
      </c>
    </row>
    <row r="102" spans="1:4" ht="12.75">
      <c r="A102" s="3">
        <v>3</v>
      </c>
      <c r="B102" s="3">
        <v>94.34230982119222</v>
      </c>
      <c r="C102" s="3">
        <v>0.6576901788077834</v>
      </c>
      <c r="D102" s="3">
        <v>1.2110253515527891</v>
      </c>
    </row>
    <row r="103" spans="1:4" ht="12.75">
      <c r="A103" s="3">
        <v>4</v>
      </c>
      <c r="B103" s="3">
        <v>92.20802348807548</v>
      </c>
      <c r="C103" s="3">
        <v>-0.208023488075483</v>
      </c>
      <c r="D103" s="3">
        <v>-0.3830401089986109</v>
      </c>
    </row>
    <row r="104" spans="1:4" ht="12.75">
      <c r="A104" s="3">
        <v>5</v>
      </c>
      <c r="B104" s="3">
        <v>94.39390657714245</v>
      </c>
      <c r="C104" s="3">
        <v>0.6060934228575547</v>
      </c>
      <c r="D104" s="3">
        <v>1.1160186424258904</v>
      </c>
    </row>
    <row r="105" spans="1:4" ht="12.75">
      <c r="A105" s="3">
        <v>6</v>
      </c>
      <c r="B105" s="3">
        <v>94.23800928934133</v>
      </c>
      <c r="C105" s="3">
        <v>-0.2380092893413348</v>
      </c>
      <c r="D105" s="3">
        <v>-0.4382538961124721</v>
      </c>
    </row>
    <row r="106" spans="1:4" ht="12.75">
      <c r="A106" s="3">
        <v>7</v>
      </c>
      <c r="B106" s="3">
        <v>94.41970495511757</v>
      </c>
      <c r="C106" s="3">
        <v>-0.41970495511756667</v>
      </c>
      <c r="D106" s="3">
        <v>-0.7728157682711069</v>
      </c>
    </row>
    <row r="107" spans="1:4" ht="13.5" thickBot="1">
      <c r="A107" s="4">
        <v>8</v>
      </c>
      <c r="B107" s="4">
        <v>93.3531152985344</v>
      </c>
      <c r="C107" s="4">
        <v>0.646884701465595</v>
      </c>
      <c r="D107" s="4">
        <v>1.1911288905462702</v>
      </c>
    </row>
    <row r="109" spans="1:3" ht="12.75">
      <c r="A109" t="s">
        <v>66</v>
      </c>
      <c r="C109" t="s">
        <v>67</v>
      </c>
    </row>
    <row r="110" spans="1:3" ht="12.75">
      <c r="A110" t="s">
        <v>68</v>
      </c>
      <c r="C110" t="s">
        <v>69</v>
      </c>
    </row>
    <row r="111" spans="1:3" ht="12.75">
      <c r="A111" t="s">
        <v>70</v>
      </c>
      <c r="C111" t="s">
        <v>71</v>
      </c>
    </row>
    <row r="112" ht="12.75">
      <c r="A112" t="s">
        <v>72</v>
      </c>
    </row>
    <row r="114" spans="1:4" ht="12.75">
      <c r="A114" s="6" t="s">
        <v>73</v>
      </c>
      <c r="B114" s="6"/>
      <c r="C114" s="6"/>
      <c r="D114" s="6"/>
    </row>
    <row r="115" spans="1:4" ht="12.75">
      <c r="A115" s="6" t="s">
        <v>74</v>
      </c>
      <c r="B115" s="6"/>
      <c r="C115" s="6"/>
      <c r="D115" s="6"/>
    </row>
    <row r="116" spans="1:4" ht="12.75">
      <c r="A116" s="6" t="s">
        <v>75</v>
      </c>
      <c r="B116" s="6"/>
      <c r="C116" s="6"/>
      <c r="D116" s="6"/>
    </row>
    <row r="117" spans="1:4" ht="12.75">
      <c r="A117" s="6"/>
      <c r="B117" s="6"/>
      <c r="C117" s="6"/>
      <c r="D117" s="6"/>
    </row>
    <row r="119" ht="12.75">
      <c r="A119" s="7" t="s">
        <v>76</v>
      </c>
    </row>
    <row r="120" ht="12.75">
      <c r="A120" s="7" t="s">
        <v>48</v>
      </c>
    </row>
    <row r="129" spans="3:4" ht="12.75">
      <c r="C129" t="s">
        <v>77</v>
      </c>
      <c r="D129" t="s">
        <v>78</v>
      </c>
    </row>
    <row r="130" spans="1:4" ht="12.75">
      <c r="A130" t="s">
        <v>79</v>
      </c>
      <c r="B130">
        <f>B92</f>
        <v>2.290183620917865</v>
      </c>
      <c r="C130">
        <f>ABS(B130)/(B132/$B$134)</f>
        <v>4.5470550379714485</v>
      </c>
      <c r="D130">
        <f>C130/$C$135</f>
        <v>0.6253305281121075</v>
      </c>
    </row>
    <row r="131" spans="1:4" ht="12.75">
      <c r="A131" t="s">
        <v>80</v>
      </c>
      <c r="B131">
        <f>B93</f>
        <v>1.3009890982600543</v>
      </c>
      <c r="C131">
        <f>ABS(B131)/(B133/$B$134)</f>
        <v>2.7243875568737925</v>
      </c>
      <c r="D131">
        <f>C131/$C$135</f>
        <v>0.3746694718878924</v>
      </c>
    </row>
    <row r="132" spans="1:2" ht="12.75">
      <c r="A132" t="s">
        <v>81</v>
      </c>
      <c r="B132">
        <f>STDEV(B10:B17)</f>
        <v>0.9613049166924836</v>
      </c>
    </row>
    <row r="133" spans="1:2" ht="12.75">
      <c r="A133" t="s">
        <v>82</v>
      </c>
      <c r="B133">
        <f>STDEV(C10:C17)</f>
        <v>0.9114352888243276</v>
      </c>
    </row>
    <row r="134" spans="1:2" ht="12.75">
      <c r="A134" t="s">
        <v>83</v>
      </c>
      <c r="B134">
        <f>STDEV(A10:A17)</f>
        <v>1.9086270308410553</v>
      </c>
    </row>
    <row r="135" spans="3:4" ht="12.75">
      <c r="C135">
        <f>SUM(C130:C134)</f>
        <v>7.271442594845241</v>
      </c>
      <c r="D135">
        <f>SUM(D130:D134)</f>
        <v>1</v>
      </c>
    </row>
    <row r="137" ht="12.75">
      <c r="A137" t="s">
        <v>84</v>
      </c>
    </row>
    <row r="138" ht="12.75">
      <c r="A138" t="s">
        <v>85</v>
      </c>
    </row>
    <row r="139" ht="12.75">
      <c r="A139" t="s">
        <v>86</v>
      </c>
    </row>
  </sheetData>
  <printOptions/>
  <pageMargins left="0.75" right="0.75" top="1" bottom="1" header="0.5" footer="0.5"/>
  <pageSetup orientation="portrait" paperSize="9"/>
  <legacyDrawing r:id="rId4"/>
  <oleObjects>
    <oleObject progId="Equation.3" shapeId="70299650" r:id="rId2"/>
    <oleObject progId="Equation.3" shapeId="7057938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6" max="6" width="12.7109375" style="0" customWidth="1"/>
  </cols>
  <sheetData>
    <row r="1" ht="12.75">
      <c r="A1" s="1" t="s">
        <v>122</v>
      </c>
    </row>
    <row r="2" ht="12.75">
      <c r="A2" t="s">
        <v>87</v>
      </c>
    </row>
    <row r="4" ht="12.75">
      <c r="A4" t="s">
        <v>0</v>
      </c>
    </row>
    <row r="5" ht="13.5" thickBot="1"/>
    <row r="6" spans="1:2" ht="12.75">
      <c r="A6" s="2" t="s">
        <v>1</v>
      </c>
      <c r="B6" s="2"/>
    </row>
    <row r="7" spans="1:2" ht="12.75">
      <c r="A7" s="3" t="s">
        <v>2</v>
      </c>
      <c r="B7" s="10">
        <f>SQRT(B8)</f>
        <v>0.9146123149051438</v>
      </c>
    </row>
    <row r="8" spans="1:2" ht="12.75">
      <c r="A8" s="3" t="s">
        <v>3</v>
      </c>
      <c r="B8" s="10">
        <f>C15/C17</f>
        <v>0.8365156865761461</v>
      </c>
    </row>
    <row r="9" spans="1:2" ht="12.75">
      <c r="A9" s="3" t="s">
        <v>4</v>
      </c>
      <c r="B9" s="3">
        <v>0.8239399701589266</v>
      </c>
    </row>
    <row r="10" spans="1:2" ht="12.75">
      <c r="A10" s="3" t="s">
        <v>5</v>
      </c>
      <c r="B10" s="10">
        <f>SQRT(C16/(15-2))</f>
        <v>13.20593358114536</v>
      </c>
    </row>
    <row r="11" spans="1:3" ht="13.5" thickBot="1">
      <c r="A11" s="4" t="s">
        <v>6</v>
      </c>
      <c r="B11" s="10">
        <f>B17+1</f>
        <v>15</v>
      </c>
      <c r="C11" s="11"/>
    </row>
    <row r="13" ht="13.5" thickBot="1">
      <c r="A13" t="s">
        <v>7</v>
      </c>
    </row>
    <row r="14" spans="1:6" ht="12.75">
      <c r="A14" s="5"/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</row>
    <row r="15" spans="1:6" ht="12.75">
      <c r="A15" s="3" t="s">
        <v>8</v>
      </c>
      <c r="B15" s="3">
        <v>1</v>
      </c>
      <c r="C15" s="10">
        <f>C17-C16</f>
        <v>11600.57647058824</v>
      </c>
      <c r="D15" s="10">
        <f>C15/B15</f>
        <v>11600.57647058824</v>
      </c>
      <c r="E15" s="10">
        <f>D15/D16</f>
        <v>66.51833254054065</v>
      </c>
      <c r="F15" s="3">
        <v>1.8091509396918423E-06</v>
      </c>
    </row>
    <row r="16" spans="1:6" ht="12.75">
      <c r="A16" s="3" t="s">
        <v>9</v>
      </c>
      <c r="B16" s="10">
        <f>B11-2</f>
        <v>13</v>
      </c>
      <c r="C16" s="10">
        <f>D16*B16</f>
        <v>2267.1568627450947</v>
      </c>
      <c r="D16" s="3">
        <v>174.39668174962267</v>
      </c>
      <c r="E16" s="3"/>
      <c r="F16" s="3"/>
    </row>
    <row r="17" spans="1:6" ht="13.5" thickBot="1">
      <c r="A17" s="4" t="s">
        <v>10</v>
      </c>
      <c r="B17" s="4">
        <v>14</v>
      </c>
      <c r="C17" s="4">
        <v>13867.733333333334</v>
      </c>
      <c r="D17" s="4"/>
      <c r="E17" s="4"/>
      <c r="F17" s="4"/>
    </row>
    <row r="18" ht="13.5" thickBot="1"/>
    <row r="19" spans="1:9" ht="12.75">
      <c r="A19" s="5"/>
      <c r="B19" s="5" t="s">
        <v>17</v>
      </c>
      <c r="C19" s="5" t="s">
        <v>5</v>
      </c>
      <c r="D19" s="5" t="s">
        <v>18</v>
      </c>
      <c r="E19" s="5" t="s">
        <v>19</v>
      </c>
      <c r="F19" s="5" t="s">
        <v>20</v>
      </c>
      <c r="G19" s="5" t="s">
        <v>21</v>
      </c>
      <c r="H19" s="5" t="s">
        <v>25</v>
      </c>
      <c r="I19" s="5" t="s">
        <v>26</v>
      </c>
    </row>
    <row r="20" spans="1:9" ht="12.75">
      <c r="A20" s="3" t="s">
        <v>11</v>
      </c>
      <c r="B20" s="12">
        <v>32.46813725490203</v>
      </c>
      <c r="C20" s="3">
        <v>11.784120461764385</v>
      </c>
      <c r="D20" s="10">
        <f>B20/C20</f>
        <v>2.7552448534661975</v>
      </c>
      <c r="E20" s="3">
        <v>0.016372927642287236</v>
      </c>
      <c r="F20" s="3">
        <v>7.010092814985722</v>
      </c>
      <c r="G20" s="3">
        <v>57.92618169481834</v>
      </c>
      <c r="H20" s="3">
        <v>7.010092814985722</v>
      </c>
      <c r="I20" s="3">
        <v>57.92618169481834</v>
      </c>
    </row>
    <row r="21" spans="1:9" ht="13.5" thickBot="1">
      <c r="A21" s="4" t="s">
        <v>27</v>
      </c>
      <c r="B21" s="13">
        <v>14.602941176470578</v>
      </c>
      <c r="C21" s="4">
        <v>1.7904807610503921</v>
      </c>
      <c r="D21" s="4">
        <v>8.155877177872444</v>
      </c>
      <c r="E21" s="4">
        <v>1.809150939691856E-06</v>
      </c>
      <c r="F21" s="4">
        <v>10.73484266784321</v>
      </c>
      <c r="G21" s="4">
        <v>18.471039685097946</v>
      </c>
      <c r="H21" s="4">
        <v>10.73484266784321</v>
      </c>
      <c r="I21" s="4">
        <v>18.471039685097946</v>
      </c>
    </row>
    <row r="23" ht="12.75">
      <c r="A23" s="1" t="s">
        <v>88</v>
      </c>
    </row>
    <row r="25" ht="12.75">
      <c r="A25" t="s">
        <v>89</v>
      </c>
    </row>
    <row r="26" ht="12.75">
      <c r="A26" t="s">
        <v>90</v>
      </c>
    </row>
    <row r="27" ht="12.75">
      <c r="A27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3" ht="12.75">
      <c r="A33" t="s">
        <v>95</v>
      </c>
    </row>
    <row r="34" ht="12.75">
      <c r="A34" t="s">
        <v>96</v>
      </c>
    </row>
    <row r="35" ht="12.75">
      <c r="A35" t="s">
        <v>97</v>
      </c>
    </row>
    <row r="37" ht="12.75">
      <c r="A37" t="s">
        <v>98</v>
      </c>
    </row>
    <row r="38" ht="12.75">
      <c r="A38" t="s">
        <v>99</v>
      </c>
    </row>
    <row r="39" ht="12.75">
      <c r="A39" t="s">
        <v>100</v>
      </c>
    </row>
    <row r="41" ht="12.75">
      <c r="A41" t="s">
        <v>101</v>
      </c>
    </row>
    <row r="42" ht="12.75">
      <c r="A42" t="s">
        <v>102</v>
      </c>
    </row>
    <row r="43" ht="12.75">
      <c r="A43" t="s">
        <v>103</v>
      </c>
    </row>
    <row r="45" ht="12.75">
      <c r="A45" t="s">
        <v>104</v>
      </c>
    </row>
    <row r="46" ht="12.75">
      <c r="A46" t="s">
        <v>105</v>
      </c>
    </row>
    <row r="47" ht="12.75">
      <c r="A47" t="s">
        <v>106</v>
      </c>
    </row>
    <row r="49" ht="12.75">
      <c r="A49" t="s">
        <v>107</v>
      </c>
    </row>
    <row r="50" ht="12.75">
      <c r="A50" t="s">
        <v>108</v>
      </c>
    </row>
    <row r="51" ht="12.75">
      <c r="A51" t="s">
        <v>109</v>
      </c>
    </row>
    <row r="53" ht="12.75">
      <c r="A53" t="s">
        <v>110</v>
      </c>
    </row>
    <row r="54" ht="12.75">
      <c r="A54" t="s">
        <v>111</v>
      </c>
    </row>
    <row r="55" ht="12.75">
      <c r="A55" t="s">
        <v>112</v>
      </c>
    </row>
    <row r="57" ht="12.75">
      <c r="A57" t="s">
        <v>113</v>
      </c>
    </row>
    <row r="58" ht="12.75">
      <c r="A58" t="s">
        <v>114</v>
      </c>
    </row>
    <row r="59" ht="12.75">
      <c r="A59" t="s">
        <v>115</v>
      </c>
    </row>
    <row r="61" ht="12.75">
      <c r="A61" t="s">
        <v>116</v>
      </c>
    </row>
    <row r="62" ht="12.75">
      <c r="A62" t="s">
        <v>117</v>
      </c>
    </row>
    <row r="63" ht="12.75">
      <c r="A63" t="s">
        <v>118</v>
      </c>
    </row>
    <row r="64" ht="12.75">
      <c r="A64" t="s">
        <v>119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 FEM 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Majorova</dc:creator>
  <cp:keywords/>
  <dc:description/>
  <cp:lastModifiedBy>Martina Majorova</cp:lastModifiedBy>
  <dcterms:created xsi:type="dcterms:W3CDTF">2008-12-03T04:32:59Z</dcterms:created>
  <dcterms:modified xsi:type="dcterms:W3CDTF">2009-12-08T17:11:16Z</dcterms:modified>
  <cp:category/>
  <cp:version/>
  <cp:contentType/>
  <cp:contentStatus/>
</cp:coreProperties>
</file>